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23" i="1" l="1"/>
  <c r="D23" i="1"/>
  <c r="G17" i="1"/>
  <c r="D17" i="1"/>
  <c r="G8" i="1" l="1"/>
  <c r="F8" i="1"/>
  <c r="D8" i="1"/>
  <c r="C8" i="1"/>
  <c r="D20" i="1"/>
  <c r="C23" i="1"/>
  <c r="D18" i="1" l="1"/>
  <c r="E25" i="1" l="1"/>
  <c r="H25" i="1"/>
  <c r="G20" i="1"/>
  <c r="H20" i="1" s="1"/>
  <c r="F23" i="1"/>
  <c r="F15" i="1" s="1"/>
  <c r="F5" i="1" s="1"/>
  <c r="E20" i="1"/>
  <c r="E19" i="1"/>
  <c r="C15" i="1"/>
  <c r="C5" i="1" s="1"/>
  <c r="C6" i="1"/>
  <c r="E18" i="1" l="1"/>
  <c r="H12" i="1"/>
  <c r="D6" i="1" l="1"/>
  <c r="E23" i="1" l="1"/>
  <c r="H23" i="1"/>
  <c r="F6" i="1"/>
  <c r="E12" i="1"/>
  <c r="E11" i="1"/>
  <c r="E10" i="1"/>
  <c r="E9" i="1"/>
  <c r="E26" i="1"/>
  <c r="E24" i="1"/>
  <c r="E22" i="1"/>
  <c r="E21" i="1"/>
  <c r="E16" i="1"/>
  <c r="G18" i="1"/>
  <c r="H18" i="1" s="1"/>
  <c r="H11" i="1"/>
  <c r="H10" i="1"/>
  <c r="H9" i="1"/>
  <c r="H26" i="1"/>
  <c r="H24" i="1"/>
  <c r="H22" i="1"/>
  <c r="H21" i="1"/>
  <c r="H19" i="1"/>
  <c r="H16" i="1"/>
  <c r="H8" i="1" l="1"/>
  <c r="E17" i="1"/>
  <c r="H6" i="1"/>
  <c r="H5" i="1"/>
  <c r="G15" i="1"/>
  <c r="H15" i="1" s="1"/>
  <c r="D15" i="1"/>
  <c r="D5" i="1" s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<sst xmlns="http://schemas.openxmlformats.org/spreadsheetml/2006/main" count="49" uniqueCount="45">
  <si>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</si>
  <si>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</si>
  <si>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</si>
  <si>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</si>
  <si>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</si>
  <si>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</si>
  <si>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</si>
  <si>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</si>
  <si>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</si>
  <si>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</si>
  <si>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</si>
  <si>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</si>
  <si>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</si>
  <si>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</si>
  <si>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</si>
  <si>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</si>
  <si>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</si>
  <si>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</si>
  <si>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</si>
  <si>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</si>
  <si>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</si>
  <si>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</si>
  <si>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</si>
  <si>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</si>
  <si>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</si>
  <si>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</si>
  <si>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</si>
  <si>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</si>
  <si>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</si>
  <si>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</si>
  <si>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</si>
  <si>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</si>
  <si>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</si>
  <si>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</si>
  <si>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Tulospalkkio</t>
  </si>
  <si>
    <t>TA 2012</t>
  </si>
  <si>
    <t>Lomarahat, haitat, sijaiset jne.</t>
  </si>
  <si>
    <t>Tot%  2012</t>
  </si>
  <si>
    <t>TA 2013</t>
  </si>
  <si>
    <t>Tot% 2013</t>
  </si>
  <si>
    <t>Kelatulot + myyntituloja</t>
  </si>
  <si>
    <t xml:space="preserve">Tot. 1  -  4 2012 </t>
  </si>
  <si>
    <t>Tot. 1  -  4 2013</t>
  </si>
  <si>
    <t>Talouden toteutuminen: tammi-huhtikuu 2013 (33,33 %)</t>
  </si>
  <si>
    <t>Investointien allokointi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</si>
</sst>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12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3" fontId="6" fillId="5" borderId="8" xfId="0" applyNumberFormat="1" applyFont="1" applyFill="1" applyBorder="1" applyAlignment="1">
      <alignment horizontal="right" vertical="center" wrapText="1"/>
    </xf>
    <xf numFmtId="49" fontId="7" fillId="7" borderId="3" xfId="0" applyNumberFormat="1" applyFont="1" applyFill="1" applyBorder="1" applyAlignment="1">
      <alignment horizontal="left"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4" fontId="6" fillId="5" borderId="18" xfId="0" applyNumberFormat="1" applyFont="1" applyFill="1" applyBorder="1" applyAlignment="1">
      <alignment horizontal="right" vertical="center" wrapText="1"/>
    </xf>
    <xf numFmtId="164" fontId="6" fillId="5" borderId="21" xfId="0" applyNumberFormat="1" applyFont="1" applyFill="1" applyBorder="1" applyAlignment="1">
      <alignment horizontal="right" vertical="center" wrapText="1"/>
    </xf>
    <xf numFmtId="164" fontId="7" fillId="5" borderId="22" xfId="0" applyNumberFormat="1" applyFont="1" applyFill="1" applyBorder="1" applyAlignment="1">
      <alignment horizontal="right" vertical="center" wrapText="1"/>
    </xf>
    <xf numFmtId="49" fontId="7" fillId="7" borderId="8" xfId="0" applyNumberFormat="1" applyFont="1" applyFill="1" applyBorder="1" applyAlignment="1">
      <alignment horizontal="left" vertical="center" wrapText="1" indent="4"/>
    </xf>
    <xf numFmtId="49" fontId="7" fillId="7" borderId="20" xfId="0" applyNumberFormat="1" applyFont="1" applyFill="1" applyBorder="1" applyAlignment="1">
      <alignment horizontal="left" vertical="center" wrapText="1" indent="4"/>
    </xf>
    <xf numFmtId="49" fontId="7" fillId="7" borderId="22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6" fillId="8" borderId="24" xfId="0" applyNumberFormat="1" applyFont="1" applyFill="1" applyBorder="1" applyAlignment="1">
      <alignment horizontal="right" vertical="center" wrapText="1"/>
    </xf>
    <xf numFmtId="49" fontId="6" fillId="4" borderId="25" xfId="0" applyNumberFormat="1" applyFont="1" applyFill="1" applyBorder="1" applyAlignment="1">
      <alignment horizontal="left" vertical="center" wrapText="1" indent="2"/>
    </xf>
    <xf numFmtId="49" fontId="6" fillId="4" borderId="26" xfId="0" applyNumberFormat="1" applyFont="1" applyFill="1" applyBorder="1" applyAlignment="1">
      <alignment horizontal="lef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7" fillId="9" borderId="3" xfId="0" applyNumberFormat="1" applyFont="1" applyFill="1" applyBorder="1" applyAlignment="1">
      <alignment horizontal="right" vertical="center" wrapText="1"/>
    </xf>
    <xf numFmtId="49" fontId="7" fillId="7" borderId="17" xfId="0" applyNumberFormat="1" applyFont="1" applyFill="1" applyBorder="1" applyAlignment="1">
      <alignment horizontal="left" vertical="center" wrapText="1" indent="4"/>
    </xf>
    <xf numFmtId="49" fontId="7" fillId="7" borderId="19" xfId="0" applyNumberFormat="1" applyFont="1" applyFill="1" applyBorder="1" applyAlignment="1">
      <alignment horizontal="left" vertical="center" wrapText="1"/>
    </xf>
    <xf numFmtId="49" fontId="7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left" vertical="center" wrapText="1" indent="2"/>
    </xf>
    <xf numFmtId="49" fontId="6" fillId="4" borderId="10" xfId="0" applyNumberFormat="1" applyFont="1" applyFill="1" applyBorder="1" applyAlignment="1">
      <alignment horizontal="lef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49" fontId="9" fillId="5" borderId="3" xfId="0" applyNumberFormat="1" applyFont="1" applyFill="1" applyBorder="1" applyAlignment="1">
      <alignment horizontal="lef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49" fontId="6" fillId="5" borderId="3" xfId="0" applyNumberFormat="1" applyFont="1" applyFill="1" applyBorder="1" applyAlignment="1">
      <alignment horizontal="left"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9" fontId="6" fillId="5" borderId="8" xfId="0" applyNumberFormat="1" applyFont="1" applyFill="1" applyBorder="1" applyAlignment="1">
      <alignment horizontal="left" vertical="center" wrapText="1" indent="5"/>
    </xf>
    <xf numFmtId="49" fontId="6" fillId="5" borderId="7" xfId="0" applyNumberFormat="1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righ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right" vertical="center" wrapText="1"/>
    </xf>
    <xf numFmtId="49" fontId="6" fillId="3" borderId="14" xfId="0" applyNumberFormat="1" applyFont="1" applyFill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right" vertical="center" wrapText="1"/>
    </xf>
    <xf numFmtId="3" fontId="8" fillId="10" borderId="2" xfId="0" applyNumberFormat="1" applyFont="1" applyFill="1" applyBorder="1" applyAlignment="1">
      <alignment horizontal="right" vertical="center" wrapText="1"/>
    </xf>
    <xf numFmtId="3" fontId="7" fillId="10" borderId="2" xfId="0" applyNumberFormat="1" applyFont="1" applyFill="1" applyBorder="1" applyAlignment="1">
      <alignment horizontal="right" vertical="center" wrapText="1"/>
    </xf>
    <xf numFmtId="164" fontId="6" fillId="9" borderId="3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0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6" fillId="9" borderId="17" xfId="0" applyNumberFormat="1" applyFont="1" applyFill="1" applyBorder="1" applyAlignment="1">
      <alignment horizontal="right" vertical="center" wrapText="1"/>
    </xf>
    <xf numFmtId="3" fontId="6" fillId="10" borderId="8" xfId="0" applyNumberFormat="1" applyFont="1" applyFill="1" applyBorder="1" applyAlignment="1">
      <alignment horizontal="right" vertical="center" wrapText="1"/>
    </xf>
    <xf numFmtId="164" fontId="6" fillId="9" borderId="2" xfId="0" applyNumberFormat="1" applyFont="1" applyFill="1" applyBorder="1" applyAlignment="1">
      <alignment horizontal="right" vertical="center" wrapText="1"/>
    </xf>
    <xf numFmtId="3" fontId="6" fillId="9" borderId="8" xfId="0" applyNumberFormat="1" applyFont="1" applyFill="1" applyBorder="1" applyAlignment="1">
      <alignment horizontal="right" vertical="center" wrapText="1"/>
    </xf>
    <xf numFmtId="3" fontId="6" fillId="9" borderId="2" xfId="0" applyNumberFormat="1" applyFont="1" applyFill="1" applyBorder="1" applyAlignment="1">
      <alignment horizontal="right" vertical="center" wrapText="1"/>
    </xf>
    <xf numFmtId="3" fontId="6" fillId="9" borderId="20" xfId="0" applyNumberFormat="1" applyFont="1" applyFill="1" applyBorder="1" applyAlignment="1">
      <alignment horizontal="righ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 indent="2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0" fontId="11" fillId="0" borderId="0" xfId="0" applyNumberFormat="1" applyFont="1"/>
    <xf numFmtId="49" fontId="6" fillId="5" borderId="12" xfId="0" applyNumberFormat="1" applyFont="1" applyFill="1" applyBorder="1" applyAlignment="1">
      <alignment horizontal="left" vertical="center" wrapText="1" indent="5"/>
    </xf>
    <xf numFmtId="3" fontId="6" fillId="5" borderId="12" xfId="0" applyNumberFormat="1" applyFont="1" applyFill="1" applyBorder="1" applyAlignment="1">
      <alignment horizontal="right" vertical="center" wrapText="1"/>
    </xf>
    <xf numFmtId="49" fontId="7" fillId="6" borderId="23" xfId="0" applyNumberFormat="1" applyFont="1" applyFill="1" applyBorder="1" applyAlignment="1">
      <alignment horizontal="left" vertical="center" wrapText="1"/>
    </xf>
    <xf numFmtId="49" fontId="7" fillId="6" borderId="28" xfId="0" applyNumberFormat="1" applyFont="1" applyFill="1" applyBorder="1" applyAlignment="1">
      <alignment horizontal="left" vertical="center" wrapText="1"/>
    </xf>
    <xf numFmtId="49" fontId="7" fillId="6" borderId="29" xfId="0" applyNumberFormat="1" applyFont="1" applyFill="1" applyBorder="1" applyAlignment="1">
      <alignment horizontal="left" vertical="center" wrapText="1"/>
    </xf>
    <xf numFmtId="49" fontId="7" fillId="6" borderId="30" xfId="0" applyNumberFormat="1" applyFont="1" applyFill="1" applyBorder="1" applyAlignment="1">
      <alignment horizontal="left" vertical="center" wrapText="1"/>
    </xf>
    <xf numFmtId="49" fontId="1" fillId="5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5" fillId="6" borderId="31" xfId="0" applyNumberFormat="1" applyFont="1" applyFill="1" applyBorder="1" applyAlignment="1">
      <alignment horizontal="left" vertical="center" wrapText="1"/>
    </xf>
    <xf numFmtId="49" fontId="5" fillId="6" borderId="27" xfId="0" applyNumberFormat="1" applyFont="1" applyFill="1" applyBorder="1" applyAlignment="1">
      <alignment horizontal="lef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8"/>
  <sheetViews>
    <sheetView showGridLines="0" tabSelected="1" workbookViewId="0">
      <selection activeCell="N19" sqref="N19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43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1</v>
      </c>
      <c r="B3" s="93"/>
      <c r="C3" s="93"/>
      <c r="D3" s="93"/>
      <c r="E3" s="93"/>
      <c r="F3" s="93"/>
      <c r="G3" s="2">
        <v>41400</v>
      </c>
      <c r="H3" s="84">
        <v>0.33329999999999999</v>
      </c>
    </row>
    <row r="4" spans="1:8" ht="13.8" thickBot="1">
      <c r="A4" s="94" t="s">
        <v>2</v>
      </c>
      <c r="B4" s="95"/>
      <c r="C4" s="59" t="s">
        <v>35</v>
      </c>
      <c r="D4" s="60" t="s">
        <v>41</v>
      </c>
      <c r="E4" s="61" t="s">
        <v>37</v>
      </c>
      <c r="F4" s="62" t="s">
        <v>38</v>
      </c>
      <c r="G4" s="62" t="s">
        <v>42</v>
      </c>
      <c r="H4" s="63" t="s">
        <v>39</v>
      </c>
    </row>
    <row r="5" spans="1:8" ht="13.5" customHeight="1" thickBot="1">
      <c r="A5" s="87" t="s">
        <v>3</v>
      </c>
      <c r="B5" s="88"/>
      <c r="C5" s="29">
        <f>C15</f>
        <v>31590653</v>
      </c>
      <c r="D5" s="30">
        <f>D15</f>
        <v>10507691.92</v>
      </c>
      <c r="E5" s="31">
        <f>D5/C5*100</f>
        <v>33.2620282334778</v>
      </c>
      <c r="F5" s="32">
        <f>F15</f>
        <v>32686039</v>
      </c>
      <c r="G5" s="33">
        <f>G15</f>
        <v>10745672.859999999</v>
      </c>
      <c r="H5" s="34">
        <f>G5/F5*100</f>
        <v>32.875420787449954</v>
      </c>
    </row>
    <row r="6" spans="1:8" ht="13.5" customHeight="1" thickBot="1">
      <c r="A6" s="89" t="s">
        <v>4</v>
      </c>
      <c r="B6" s="90"/>
      <c r="C6" s="35">
        <f>C8</f>
        <v>-33090653</v>
      </c>
      <c r="D6" s="36">
        <f>D8</f>
        <v>-11074774.9</v>
      </c>
      <c r="E6" s="37">
        <f>D6/C6*100</f>
        <v>33.467985355260296</v>
      </c>
      <c r="F6" s="38">
        <f>F8</f>
        <v>-34286039</v>
      </c>
      <c r="G6" s="39">
        <f>G8</f>
        <v>-11461633.720000001</v>
      </c>
      <c r="H6" s="40">
        <f>G6/F6*100</f>
        <v>33.429448411932334</v>
      </c>
    </row>
    <row r="7" spans="1:8" ht="13.8" thickBot="1">
      <c r="A7" s="27" t="s">
        <v>5</v>
      </c>
      <c r="B7" s="28"/>
      <c r="C7" s="41"/>
      <c r="D7" s="41"/>
      <c r="E7" s="42"/>
      <c r="F7" s="41"/>
      <c r="G7" s="43"/>
      <c r="H7" s="42"/>
    </row>
    <row r="8" spans="1:8" ht="13.8" thickBot="1">
      <c r="A8" s="44" t="s">
        <v>6</v>
      </c>
      <c r="B8" s="45" t="s">
        <v>7</v>
      </c>
      <c r="C8" s="46">
        <f>C9+C10+C11+C12</f>
        <v>-33090653</v>
      </c>
      <c r="D8" s="56">
        <f>D9+D10+D11+D12+D13</f>
        <v>-11074774.9</v>
      </c>
      <c r="E8" s="47">
        <f t="shared" ref="E8:E12" si="0">D8/C8*100</f>
        <v>33.467985355260296</v>
      </c>
      <c r="F8" s="46">
        <f>F9+F10+F11+F12+F13</f>
        <v>-34286039</v>
      </c>
      <c r="G8" s="48">
        <f>G9+G10+G11+G12+G13</f>
        <v>-11461633.720000001</v>
      </c>
      <c r="H8" s="19">
        <f t="shared" ref="H8:H12" si="1">G8/F8*100</f>
        <v>33.429448411932334</v>
      </c>
    </row>
    <row r="9" spans="1:8" ht="14.4" thickTop="1" thickBot="1">
      <c r="A9" s="25" t="s">
        <v>8</v>
      </c>
      <c r="B9" s="26" t="s">
        <v>9</v>
      </c>
      <c r="C9" s="75">
        <v>-32047653</v>
      </c>
      <c r="D9" s="73">
        <v>-10700709.220000001</v>
      </c>
      <c r="E9" s="66">
        <f t="shared" si="0"/>
        <v>33.38999339514816</v>
      </c>
      <c r="F9" s="70">
        <v>-33062339</v>
      </c>
      <c r="G9" s="22">
        <v>-11010710.550000001</v>
      </c>
      <c r="H9" s="24">
        <f t="shared" si="1"/>
        <v>33.302878389819909</v>
      </c>
    </row>
    <row r="10" spans="1:8" ht="13.5" customHeight="1" thickBot="1">
      <c r="A10" s="15" t="s">
        <v>11</v>
      </c>
      <c r="B10" s="4" t="s">
        <v>12</v>
      </c>
      <c r="C10" s="75">
        <v>-399100</v>
      </c>
      <c r="D10" s="73">
        <v>-221452</v>
      </c>
      <c r="E10" s="66">
        <f t="shared" si="0"/>
        <v>55.487847657228762</v>
      </c>
      <c r="F10" s="70">
        <v>-476700</v>
      </c>
      <c r="G10" s="22">
        <v>-290499.5</v>
      </c>
      <c r="H10" s="24">
        <f t="shared" si="1"/>
        <v>60.939689532200546</v>
      </c>
    </row>
    <row r="11" spans="1:8" ht="13.5" customHeight="1" thickBot="1">
      <c r="A11" s="15" t="s">
        <v>13</v>
      </c>
      <c r="B11" s="4" t="s">
        <v>14</v>
      </c>
      <c r="C11" s="75">
        <v>-391000</v>
      </c>
      <c r="D11" s="73">
        <v>-68204.679999999993</v>
      </c>
      <c r="E11" s="66">
        <f t="shared" si="0"/>
        <v>17.443652173913041</v>
      </c>
      <c r="F11" s="70">
        <v>-444600</v>
      </c>
      <c r="G11" s="22">
        <v>-4500</v>
      </c>
      <c r="H11" s="24">
        <f t="shared" si="1"/>
        <v>1.0121457489878543</v>
      </c>
    </row>
    <row r="12" spans="1:8" ht="12" customHeight="1" thickBot="1">
      <c r="A12" s="15" t="s">
        <v>15</v>
      </c>
      <c r="B12" s="4" t="s">
        <v>16</v>
      </c>
      <c r="C12" s="75">
        <v>-252900</v>
      </c>
      <c r="D12" s="73">
        <v>-4409</v>
      </c>
      <c r="E12" s="66">
        <f t="shared" si="0"/>
        <v>1.7433768287860814</v>
      </c>
      <c r="F12" s="70">
        <v>-302400</v>
      </c>
      <c r="G12" s="22">
        <v>-55923.67</v>
      </c>
      <c r="H12" s="24">
        <f t="shared" si="1"/>
        <v>18.493277116402115</v>
      </c>
    </row>
    <row r="13" spans="1:8" ht="13.8" thickBot="1">
      <c r="A13" s="78" t="s">
        <v>40</v>
      </c>
      <c r="B13" s="58" t="s">
        <v>10</v>
      </c>
      <c r="C13" s="64"/>
      <c r="D13" s="50">
        <v>-80000</v>
      </c>
      <c r="E13" s="52">
        <v>0</v>
      </c>
      <c r="F13" s="65"/>
      <c r="G13" s="51">
        <v>-100000</v>
      </c>
      <c r="H13" s="52">
        <v>0</v>
      </c>
    </row>
    <row r="14" spans="1:8" ht="13.8" thickBot="1">
      <c r="A14" s="27" t="s">
        <v>17</v>
      </c>
      <c r="B14" s="77"/>
      <c r="C14" s="5"/>
      <c r="D14" s="6"/>
      <c r="E14" s="7"/>
      <c r="F14" s="5"/>
      <c r="G14" s="8"/>
      <c r="H14" s="9"/>
    </row>
    <row r="15" spans="1:8" ht="13.8" thickBot="1">
      <c r="A15" s="20" t="s">
        <v>18</v>
      </c>
      <c r="B15" s="21" t="s">
        <v>19</v>
      </c>
      <c r="C15" s="10">
        <f>C16+C19+C21+C22+C23</f>
        <v>31590653</v>
      </c>
      <c r="D15" s="48">
        <f>D18+D20+D21+D22+D23</f>
        <v>10507691.92</v>
      </c>
      <c r="E15" s="47">
        <f>D15/C15*100</f>
        <v>33.2620282334778</v>
      </c>
      <c r="F15" s="10">
        <f>F16+F19+F21+F22+F23</f>
        <v>32686039</v>
      </c>
      <c r="G15" s="48">
        <f>G18+G20+G21+G22+G23</f>
        <v>10745672.859999999</v>
      </c>
      <c r="H15" s="47">
        <f>G15/F15*100</f>
        <v>32.875420787449954</v>
      </c>
    </row>
    <row r="16" spans="1:8" ht="14.4" thickTop="1" thickBot="1">
      <c r="A16" s="15" t="s">
        <v>20</v>
      </c>
      <c r="B16" s="4" t="s">
        <v>21</v>
      </c>
      <c r="C16" s="71">
        <v>20774126</v>
      </c>
      <c r="D16" s="12">
        <v>5979761.1900000004</v>
      </c>
      <c r="E16" s="11">
        <f>D16/C16*100</f>
        <v>28.784658329308293</v>
      </c>
      <c r="F16" s="67">
        <v>21353820</v>
      </c>
      <c r="G16" s="12">
        <v>6312850.3099999996</v>
      </c>
      <c r="H16" s="11">
        <f>G16/F16*100</f>
        <v>29.56309601748071</v>
      </c>
    </row>
    <row r="17" spans="1:8" ht="13.8" thickBot="1">
      <c r="A17" s="78" t="s">
        <v>36</v>
      </c>
      <c r="B17" s="49" t="s">
        <v>10</v>
      </c>
      <c r="C17" s="79">
        <v>700000</v>
      </c>
      <c r="D17" s="79">
        <f>D16+C17</f>
        <v>6679761.1900000004</v>
      </c>
      <c r="E17" s="80">
        <f>D17/C16*100</f>
        <v>32.154234503054425</v>
      </c>
      <c r="F17" s="79">
        <v>600000</v>
      </c>
      <c r="G17" s="79">
        <f>G16+F17</f>
        <v>6912850.3099999996</v>
      </c>
      <c r="H17" s="80">
        <f>G17/F16*100</f>
        <v>32.372897729773875</v>
      </c>
    </row>
    <row r="18" spans="1:8" ht="13.8" thickBot="1">
      <c r="A18" s="78" t="s">
        <v>34</v>
      </c>
      <c r="B18" s="49" t="s">
        <v>10</v>
      </c>
      <c r="C18" s="72">
        <v>-120000</v>
      </c>
      <c r="D18" s="73">
        <f>D17+C18</f>
        <v>6559761.1900000004</v>
      </c>
      <c r="E18" s="66">
        <f>D18/C16*100</f>
        <v>31.576592873269377</v>
      </c>
      <c r="F18" s="72">
        <v>-120000</v>
      </c>
      <c r="G18" s="22">
        <f>G17+F18</f>
        <v>6792850.3099999996</v>
      </c>
      <c r="H18" s="24">
        <f>G18/F16*100</f>
        <v>31.810937387315242</v>
      </c>
    </row>
    <row r="19" spans="1:8" ht="14.25" customHeight="1" thickBot="1">
      <c r="A19" s="16" t="s">
        <v>22</v>
      </c>
      <c r="B19" s="17" t="s">
        <v>23</v>
      </c>
      <c r="C19" s="76">
        <v>4661771</v>
      </c>
      <c r="D19" s="13">
        <v>1995393.39</v>
      </c>
      <c r="E19" s="81">
        <f t="shared" ref="E19:E26" si="2">D19/C19*100</f>
        <v>42.803333539978688</v>
      </c>
      <c r="F19" s="69">
        <v>4903374</v>
      </c>
      <c r="G19" s="13">
        <v>1924314.61</v>
      </c>
      <c r="H19" s="14">
        <f>G19/F19*100</f>
        <v>39.244703952829219</v>
      </c>
    </row>
    <row r="20" spans="1:8" ht="13.5" customHeight="1" thickBot="1">
      <c r="A20" s="78" t="s">
        <v>44</v>
      </c>
      <c r="B20" s="49" t="s">
        <v>10</v>
      </c>
      <c r="C20" s="72">
        <v>-100000</v>
      </c>
      <c r="D20" s="73">
        <f>D19+C20</f>
        <v>1895393.39</v>
      </c>
      <c r="E20" s="66">
        <f>D20/C19*100</f>
        <v>40.658226026117539</v>
      </c>
      <c r="F20" s="72">
        <v>-100000</v>
      </c>
      <c r="G20" s="22">
        <f>G19+F20</f>
        <v>1824314.61</v>
      </c>
      <c r="H20" s="24">
        <f>G20/F19*100</f>
        <v>37.205291907164337</v>
      </c>
    </row>
    <row r="21" spans="1:8" ht="13.8" thickBot="1">
      <c r="A21" s="15" t="s">
        <v>24</v>
      </c>
      <c r="B21" s="4" t="s">
        <v>25</v>
      </c>
      <c r="C21" s="74">
        <v>1253500</v>
      </c>
      <c r="D21" s="73">
        <v>561176.25</v>
      </c>
      <c r="E21" s="66">
        <f t="shared" si="2"/>
        <v>44.768747506980453</v>
      </c>
      <c r="F21" s="68">
        <v>1212600</v>
      </c>
      <c r="G21" s="22">
        <v>376626.55</v>
      </c>
      <c r="H21" s="24">
        <f t="shared" ref="H21:H26" si="3">G21/F21*100</f>
        <v>31.059421903348177</v>
      </c>
    </row>
    <row r="22" spans="1:8" ht="13.8" thickBot="1">
      <c r="A22" s="15" t="s">
        <v>26</v>
      </c>
      <c r="B22" s="4" t="s">
        <v>27</v>
      </c>
      <c r="C22" s="74">
        <v>15000</v>
      </c>
      <c r="D22" s="73">
        <v>34343.919999999998</v>
      </c>
      <c r="E22" s="66">
        <f t="shared" si="2"/>
        <v>228.95946666666666</v>
      </c>
      <c r="F22" s="68">
        <v>30000</v>
      </c>
      <c r="G22" s="22">
        <v>54191.44</v>
      </c>
      <c r="H22" s="24">
        <f t="shared" si="3"/>
        <v>180.63813333333334</v>
      </c>
    </row>
    <row r="23" spans="1:8" ht="13.8" thickBot="1">
      <c r="A23" s="15" t="s">
        <v>28</v>
      </c>
      <c r="B23" s="4" t="s">
        <v>29</v>
      </c>
      <c r="C23" s="74">
        <f>C24+C25+C26</f>
        <v>4886256</v>
      </c>
      <c r="D23" s="73">
        <f>D24+D25+D26</f>
        <v>1457017.1700000002</v>
      </c>
      <c r="E23" s="66">
        <f t="shared" si="2"/>
        <v>29.818682647818701</v>
      </c>
      <c r="F23" s="68">
        <f>F24+F25+F26</f>
        <v>5186245</v>
      </c>
      <c r="G23" s="22">
        <f>G24+G25+G26</f>
        <v>1697689.95</v>
      </c>
      <c r="H23" s="24">
        <f t="shared" si="3"/>
        <v>32.734472629040859</v>
      </c>
    </row>
    <row r="24" spans="1:8" ht="13.8" thickBot="1">
      <c r="A24" s="57" t="s">
        <v>30</v>
      </c>
      <c r="B24" s="53" t="s">
        <v>31</v>
      </c>
      <c r="C24" s="3">
        <v>395100</v>
      </c>
      <c r="D24" s="79">
        <v>122825.61</v>
      </c>
      <c r="E24" s="80">
        <f t="shared" si="2"/>
        <v>31.087220956719818</v>
      </c>
      <c r="F24" s="3">
        <v>361400</v>
      </c>
      <c r="G24" s="79">
        <v>100762.51</v>
      </c>
      <c r="H24" s="80">
        <f t="shared" si="3"/>
        <v>27.881159380188151</v>
      </c>
    </row>
    <row r="25" spans="1:8" ht="13.8" thickBot="1">
      <c r="A25" s="57"/>
      <c r="B25" s="53" t="s">
        <v>32</v>
      </c>
      <c r="C25" s="3">
        <v>4232756</v>
      </c>
      <c r="D25" s="79">
        <v>1319209.2</v>
      </c>
      <c r="E25" s="80">
        <f t="shared" si="2"/>
        <v>31.166672494233072</v>
      </c>
      <c r="F25" s="3">
        <v>4615245</v>
      </c>
      <c r="G25" s="79">
        <v>1513285.04</v>
      </c>
      <c r="H25" s="80">
        <f t="shared" si="3"/>
        <v>32.788834395573801</v>
      </c>
    </row>
    <row r="26" spans="1:8" ht="13.5" customHeight="1" thickBot="1">
      <c r="A26" s="85" t="s">
        <v>33</v>
      </c>
      <c r="B26" s="58" t="s">
        <v>29</v>
      </c>
      <c r="C26" s="86">
        <v>258400</v>
      </c>
      <c r="D26" s="54">
        <v>14982.36</v>
      </c>
      <c r="E26" s="55">
        <f t="shared" si="2"/>
        <v>5.7981269349845199</v>
      </c>
      <c r="F26" s="86">
        <v>209600</v>
      </c>
      <c r="G26" s="54">
        <v>83642.399999999994</v>
      </c>
      <c r="H26" s="55">
        <f t="shared" si="3"/>
        <v>39.905725190839689</v>
      </c>
    </row>
    <row r="28" spans="1:8">
      <c r="G28" s="18"/>
    </row>
    <row r="29" spans="1:8">
      <c r="F29" s="23"/>
      <c r="G29" s="18"/>
    </row>
    <row r="30" spans="1:8">
      <c r="F30" s="23"/>
    </row>
    <row r="31" spans="1:8">
      <c r="G31" s="18"/>
    </row>
    <row r="32" spans="1:8">
      <c r="G32" s="18"/>
    </row>
    <row r="34" spans="7:7">
      <c r="G34" s="18"/>
    </row>
    <row r="36" spans="7:7">
      <c r="G36" s="82"/>
    </row>
    <row r="38" spans="7:7">
      <c r="G38" s="83"/>
    </row>
  </sheetData>
  <mergeCells count="6">
    <mergeCell ref="A5:B5"/>
    <mergeCell ref="A6:B6"/>
    <mergeCell ref="A1:D1"/>
    <mergeCell ref="A2:G2"/>
    <mergeCell ref="A3:F3"/>
    <mergeCell ref="A4:B4"/>
  </mergeCells>
  <phoneticPr fontId="1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Rinne Sari</dc:creator>
  <cp:lastModifiedBy>Rinne Sari</cp:lastModifiedBy>
  <cp:lastPrinted>2013-05-06T10:12:08Z</cp:lastPrinted>
  <dcterms:created xsi:type="dcterms:W3CDTF">2011-06-09T07:17:35Z</dcterms:created>
  <dcterms:modified xsi:type="dcterms:W3CDTF">2013-05-14T07:33:03Z</dcterms:modified>
</cp:coreProperties>
</file>