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8190"/>
  </bookViews>
  <sheets>
    <sheet name="Hintavertailu" sheetId="7" r:id="rId1"/>
  </sheets>
  <calcPr calcId="145621"/>
</workbook>
</file>

<file path=xl/calcChain.xml><?xml version="1.0" encoding="utf-8"?>
<calcChain xmlns="http://schemas.openxmlformats.org/spreadsheetml/2006/main">
  <c r="E44" i="7" l="1"/>
  <c r="D44" i="7"/>
  <c r="E11" i="7"/>
  <c r="D11" i="7"/>
  <c r="C11" i="7"/>
  <c r="E23" i="7" l="1"/>
  <c r="D23" i="7"/>
  <c r="E14" i="7" l="1"/>
  <c r="D14" i="7"/>
  <c r="C23" i="7"/>
  <c r="C44" i="7" s="1"/>
  <c r="E34" i="7"/>
  <c r="D34" i="7"/>
  <c r="C34" i="7"/>
  <c r="B48" i="7" l="1"/>
  <c r="D48" i="7"/>
  <c r="B50" i="7"/>
  <c r="D50" i="7"/>
  <c r="B49" i="7"/>
  <c r="D49" i="7"/>
  <c r="E37" i="7"/>
  <c r="E42" i="7" s="1"/>
  <c r="D37" i="7"/>
  <c r="D42" i="7" s="1"/>
  <c r="E26" i="7"/>
  <c r="E31" i="7" s="1"/>
  <c r="D26" i="7"/>
  <c r="D31" i="7" s="1"/>
  <c r="B51" i="7" l="1"/>
  <c r="D51" i="7"/>
  <c r="E19" i="7"/>
  <c r="D19" i="7"/>
  <c r="D52" i="7" l="1"/>
</calcChain>
</file>

<file path=xl/sharedStrings.xml><?xml version="1.0" encoding="utf-8"?>
<sst xmlns="http://schemas.openxmlformats.org/spreadsheetml/2006/main" count="57" uniqueCount="39">
  <si>
    <t>Turun kaupunki</t>
  </si>
  <si>
    <t>Hankinta- ja logistiikkakeskus</t>
  </si>
  <si>
    <t>Karolus Haarte</t>
  </si>
  <si>
    <t>Päivämäärä</t>
  </si>
  <si>
    <t>Diaarinumero</t>
  </si>
  <si>
    <t>Hinta</t>
  </si>
  <si>
    <t>TUOTERYHMÄ</t>
  </si>
  <si>
    <t>Pisteytys</t>
  </si>
  <si>
    <t>Yhteensä</t>
  </si>
  <si>
    <t>Takuu</t>
  </si>
  <si>
    <t>Kerroin</t>
  </si>
  <si>
    <t>TARJOUSTEN KOKONAISTALOUDELLISEN EDULLISUUDEN VERTAILU</t>
  </si>
  <si>
    <t>7960-2012</t>
  </si>
  <si>
    <t>Sammutusauto</t>
  </si>
  <si>
    <t>Säiliöauto</t>
  </si>
  <si>
    <t>Vesihuoltoauto</t>
  </si>
  <si>
    <t>Vierailujen kustannukset</t>
  </si>
  <si>
    <t>Kokonaishinta, 4 kpl (sisältäen option 3 kpl)</t>
  </si>
  <si>
    <t>Kokonaishinta, 2 kpl (sisältäen option 1 kpl)</t>
  </si>
  <si>
    <t>Kokonaishinta, 1 kpl</t>
  </si>
  <si>
    <t>Paja Viher-Vehmas Ky</t>
  </si>
  <si>
    <t>Sammutin Oy</t>
  </si>
  <si>
    <t>Sammutin Oy (tarjous 1)</t>
  </si>
  <si>
    <t>Sammutin Oy (tarjous 2)</t>
  </si>
  <si>
    <t>Vierailukustannukset / km</t>
  </si>
  <si>
    <t>Vierailukustannukset / työaika</t>
  </si>
  <si>
    <t>237,61 € / 2 hlö x 6 pv</t>
  </si>
  <si>
    <t>Vierailukustannukset / majoitus+päiväraha</t>
  </si>
  <si>
    <t>majoitus 86 € x 3, päiväraha 36 €/hlö x 6 pv</t>
  </si>
  <si>
    <t>Vierailukustannukset yhteensä</t>
  </si>
  <si>
    <t>Pisteet (painoarvo 10)</t>
  </si>
  <si>
    <t>302,83 km x 6 x 0,48 €</t>
  </si>
  <si>
    <t>Paja Viher-Vehmas</t>
  </si>
  <si>
    <t>107,88 km x 6 x 0,48</t>
  </si>
  <si>
    <t>Kokonaishinta yhteensä</t>
  </si>
  <si>
    <t>Vierailujen kustannusten pisteytys</t>
  </si>
  <si>
    <t>Etäisyydet on laskettu käyttämällä Eniron karttapalvelua.</t>
  </si>
  <si>
    <t>Hankinnan kokonaisarvo</t>
  </si>
  <si>
    <t>HANKINTA: Raskaiden pelastusajoneuvojen hankinta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</si>
</sst>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6" tint="-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0" xfId="0" applyFont="1" applyFill="1" applyBorder="1"/>
    <xf numFmtId="0" fontId="6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3" fillId="0" borderId="0" xfId="1" applyFont="1" applyAlignment="1">
      <alignment horizontal="left"/>
    </xf>
    <xf numFmtId="0" fontId="3" fillId="0" borderId="0" xfId="0" applyFont="1" applyFill="1" applyAlignment="1"/>
    <xf numFmtId="2" fontId="3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4" fontId="0" fillId="0" borderId="0" xfId="0" applyNumberFormat="1" applyAlignment="1"/>
    <xf numFmtId="0" fontId="0" fillId="0" borderId="0" xfId="0" applyAlignment="1">
      <alignment horizontal="right"/>
    </xf>
    <xf numFmtId="0" fontId="6" fillId="0" borderId="1" xfId="0" applyNumberFormat="1" applyFont="1" applyFill="1" applyBorder="1" applyAlignment="1">
      <alignment horizontal="left"/>
    </xf>
    <xf numFmtId="0" fontId="3" fillId="0" borderId="1" xfId="2" applyFont="1" applyFill="1" applyBorder="1"/>
    <xf numFmtId="0" fontId="3" fillId="0" borderId="0" xfId="0" applyNumberFormat="1" applyFont="1" applyFill="1" applyBorder="1" applyAlignment="1"/>
    <xf numFmtId="0" fontId="1" fillId="5" borderId="1" xfId="0" applyFont="1" applyFill="1" applyBorder="1" applyAlignment="1">
      <alignment horizontal="left"/>
    </xf>
    <xf numFmtId="0" fontId="6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0" fontId="0" fillId="6" borderId="1" xfId="0" applyFill="1" applyBorder="1"/>
    <xf numFmtId="0" fontId="1" fillId="6" borderId="1" xfId="0" applyFont="1" applyFill="1" applyBorder="1"/>
    <xf numFmtId="0" fontId="3" fillId="6" borderId="1" xfId="0" applyNumberFormat="1" applyFont="1" applyFill="1" applyBorder="1" applyAlignment="1"/>
    <xf numFmtId="0" fontId="6" fillId="0" borderId="1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2" fontId="3" fillId="6" borderId="1" xfId="0" applyNumberFormat="1" applyFont="1" applyFill="1" applyBorder="1" applyAlignment="1"/>
    <xf numFmtId="0" fontId="0" fillId="4" borderId="1" xfId="0" applyFill="1" applyBorder="1" applyAlignment="1">
      <alignment wrapText="1"/>
    </xf>
    <xf numFmtId="2" fontId="7" fillId="4" borderId="1" xfId="0" applyNumberFormat="1" applyFont="1" applyFill="1" applyBorder="1" applyAlignment="1">
      <alignment horizontal="right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left"/>
    </xf>
    <xf numFmtId="2" fontId="0" fillId="0" borderId="0" xfId="0" applyNumberFormat="1" applyBorder="1"/>
    <xf numFmtId="0" fontId="6" fillId="0" borderId="0" xfId="0" applyFont="1" applyBorder="1"/>
    <xf numFmtId="0" fontId="7" fillId="4" borderId="1" xfId="0" applyFont="1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wrapText="1"/>
    </xf>
    <xf numFmtId="2" fontId="7" fillId="4" borderId="3" xfId="0" applyNumberFormat="1" applyFont="1" applyFill="1" applyBorder="1" applyAlignment="1"/>
    <xf numFmtId="2" fontId="7" fillId="4" borderId="1" xfId="0" applyNumberFormat="1" applyFont="1" applyFill="1" applyBorder="1" applyAlignment="1"/>
    <xf numFmtId="2" fontId="7" fillId="4" borderId="5" xfId="0" applyNumberFormat="1" applyFont="1" applyFill="1" applyBorder="1" applyAlignment="1"/>
    <xf numFmtId="2" fontId="7" fillId="8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0" xfId="1" applyFont="1" applyAlignment="1">
      <alignment horizontal="left"/>
    </xf>
    <xf numFmtId="0" fontId="3" fillId="3" borderId="0" xfId="0" applyFont="1" applyFill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G10" sqref="G10"/>
    </sheetView>
  </sheetViews>
  <sheetFormatPr defaultRowHeight="12.75"/>
  <cols>
    <col min="1" max="1" width="41.140625" bestFit="1" customWidth="1"/>
    <col min="2" max="2" width="26.7109375" customWidth="1"/>
    <col min="3" max="3" width="22" customWidth="1"/>
    <col min="4" max="4" width="18.42578125" bestFit="1" customWidth="1"/>
    <col min="5" max="5" width="19.5703125" customWidth="1"/>
    <col min="6" max="6" width="11.42578125" customWidth="1"/>
  </cols>
  <sheetData>
    <row r="1" spans="1:13">
      <c r="A1" s="51" t="s">
        <v>11</v>
      </c>
      <c r="B1" s="51"/>
      <c r="C1" s="51"/>
      <c r="D1" s="51"/>
      <c r="E1" s="51"/>
      <c r="F1" s="51"/>
      <c r="G1" s="14"/>
      <c r="H1" s="14"/>
      <c r="I1" s="14"/>
      <c r="J1" s="14"/>
      <c r="K1" s="14"/>
      <c r="L1" s="14"/>
      <c r="M1" s="14"/>
    </row>
    <row r="2" spans="1:13">
      <c r="A2" t="s">
        <v>0</v>
      </c>
      <c r="E2" t="s">
        <v>3</v>
      </c>
      <c r="F2" s="21">
        <v>41157</v>
      </c>
    </row>
    <row r="3" spans="1:13">
      <c r="A3" t="s">
        <v>1</v>
      </c>
      <c r="E3" t="s">
        <v>4</v>
      </c>
      <c r="F3" s="22" t="s">
        <v>12</v>
      </c>
    </row>
    <row r="4" spans="1:13">
      <c r="A4" t="s">
        <v>2</v>
      </c>
    </row>
    <row r="6" spans="1:13">
      <c r="A6" s="50" t="s">
        <v>38</v>
      </c>
      <c r="B6" s="50"/>
      <c r="C6" s="50"/>
      <c r="D6" s="13"/>
      <c r="E6" s="13"/>
      <c r="F6" s="3"/>
      <c r="G6" s="12"/>
    </row>
    <row r="7" spans="1:13">
      <c r="A7" s="49"/>
      <c r="B7" s="49"/>
      <c r="C7" s="49"/>
      <c r="D7" s="49"/>
      <c r="F7" s="3"/>
      <c r="G7" s="3"/>
      <c r="H7" s="3"/>
      <c r="I7" s="3"/>
      <c r="J7" s="3"/>
      <c r="K7" s="3"/>
      <c r="L7" s="3"/>
      <c r="M7" s="3"/>
    </row>
    <row r="8" spans="1:13" ht="28.5" customHeight="1">
      <c r="A8" s="39" t="s">
        <v>6</v>
      </c>
      <c r="B8" s="38"/>
      <c r="C8" s="34" t="s">
        <v>20</v>
      </c>
      <c r="D8" s="34" t="s">
        <v>22</v>
      </c>
      <c r="E8" s="34" t="s">
        <v>23</v>
      </c>
      <c r="F8" s="4"/>
      <c r="G8" s="4"/>
      <c r="H8" s="4"/>
      <c r="I8" s="4"/>
      <c r="J8" s="4"/>
      <c r="K8" s="4"/>
      <c r="L8" s="4"/>
      <c r="M8" s="4"/>
    </row>
    <row r="9" spans="1:13">
      <c r="A9" s="2" t="s">
        <v>13</v>
      </c>
      <c r="B9" s="2" t="s">
        <v>19</v>
      </c>
      <c r="C9" s="20">
        <v>217200</v>
      </c>
      <c r="D9" s="20">
        <v>256464</v>
      </c>
      <c r="E9" s="20">
        <v>271337</v>
      </c>
      <c r="F9" s="15"/>
      <c r="G9" s="6"/>
      <c r="H9" s="9"/>
      <c r="I9" s="9"/>
      <c r="J9" s="9"/>
      <c r="K9" s="9"/>
      <c r="L9" s="9"/>
      <c r="M9" s="10"/>
    </row>
    <row r="10" spans="1:13" ht="25.5">
      <c r="A10" s="3"/>
      <c r="B10" s="36" t="s">
        <v>17</v>
      </c>
      <c r="C10" s="20">
        <v>868800</v>
      </c>
      <c r="D10" s="20">
        <v>1016810</v>
      </c>
      <c r="E10" s="20">
        <v>1076500</v>
      </c>
      <c r="F10" s="15"/>
      <c r="G10" s="6"/>
      <c r="H10" s="9"/>
      <c r="I10" s="9"/>
      <c r="J10" s="9"/>
      <c r="K10" s="9"/>
      <c r="L10" s="9"/>
      <c r="M10" s="10"/>
    </row>
    <row r="11" spans="1:13">
      <c r="A11" s="12"/>
      <c r="B11" s="42" t="s">
        <v>34</v>
      </c>
      <c r="C11" s="48">
        <f>C10</f>
        <v>868800</v>
      </c>
      <c r="D11" s="37">
        <f>D10</f>
        <v>1016810</v>
      </c>
      <c r="E11" s="37">
        <f>E10</f>
        <v>1076500</v>
      </c>
      <c r="F11" s="15"/>
      <c r="G11" s="6"/>
      <c r="H11" s="9"/>
      <c r="I11" s="9"/>
      <c r="J11" s="9"/>
      <c r="K11" s="9"/>
      <c r="L11" s="9"/>
      <c r="M11" s="10"/>
    </row>
    <row r="12" spans="1:13">
      <c r="B12" s="5"/>
      <c r="C12" s="8"/>
      <c r="D12" s="8"/>
      <c r="E12" s="8"/>
      <c r="F12" s="15"/>
      <c r="G12" s="6"/>
      <c r="H12" s="9"/>
      <c r="I12" s="9"/>
      <c r="J12" s="9"/>
      <c r="K12" s="9"/>
      <c r="L12" s="9"/>
      <c r="M12" s="10"/>
    </row>
    <row r="13" spans="1:13">
      <c r="A13" s="26" t="s">
        <v>7</v>
      </c>
      <c r="B13" s="27" t="s">
        <v>10</v>
      </c>
      <c r="C13" s="28"/>
      <c r="D13" s="28"/>
      <c r="E13" s="28"/>
      <c r="F13" s="16"/>
      <c r="G13" s="6"/>
      <c r="H13" s="9"/>
      <c r="I13" s="9"/>
      <c r="J13" s="9"/>
      <c r="K13" s="9"/>
      <c r="L13" s="9"/>
      <c r="M13" s="10"/>
    </row>
    <row r="14" spans="1:13">
      <c r="A14" s="29" t="s">
        <v>5</v>
      </c>
      <c r="B14" s="23">
        <v>70</v>
      </c>
      <c r="C14" s="32">
        <v>70</v>
      </c>
      <c r="D14" s="35">
        <f>C11/D11*70</f>
        <v>59.810584081588495</v>
      </c>
      <c r="E14" s="35">
        <f>C11/E11*70</f>
        <v>56.494194147700888</v>
      </c>
      <c r="F14" s="17"/>
      <c r="G14" s="6"/>
      <c r="H14" s="9"/>
      <c r="I14" s="9"/>
      <c r="J14" s="9"/>
      <c r="K14" s="9"/>
      <c r="L14" s="9"/>
      <c r="M14" s="10"/>
    </row>
    <row r="15" spans="1:13">
      <c r="A15" s="30" t="s">
        <v>16</v>
      </c>
      <c r="B15" s="33">
        <v>10</v>
      </c>
      <c r="C15" s="32">
        <v>10</v>
      </c>
      <c r="D15" s="32">
        <v>7.97</v>
      </c>
      <c r="E15" s="32">
        <v>7.97</v>
      </c>
      <c r="F15" s="18"/>
      <c r="G15" s="6"/>
      <c r="H15" s="9"/>
      <c r="I15" s="9"/>
      <c r="J15" s="9"/>
      <c r="K15" s="9"/>
      <c r="L15" s="9"/>
      <c r="M15" s="10"/>
    </row>
    <row r="16" spans="1:13">
      <c r="A16" s="30" t="s">
        <v>9</v>
      </c>
      <c r="B16" s="33">
        <v>20</v>
      </c>
      <c r="C16" s="32">
        <v>20</v>
      </c>
      <c r="D16" s="32">
        <v>20</v>
      </c>
      <c r="E16" s="32">
        <v>20</v>
      </c>
      <c r="F16" s="17"/>
      <c r="G16" s="6"/>
      <c r="H16" s="9"/>
      <c r="I16" s="9"/>
      <c r="J16" s="9"/>
      <c r="K16" s="9"/>
      <c r="L16" s="9"/>
      <c r="M16" s="10"/>
    </row>
    <row r="17" spans="1:13">
      <c r="A17" s="30"/>
      <c r="B17" s="24"/>
      <c r="C17" s="32"/>
      <c r="D17" s="32"/>
      <c r="E17" s="32"/>
      <c r="F17" s="17"/>
      <c r="G17" s="6"/>
      <c r="H17" s="9"/>
      <c r="I17" s="9"/>
      <c r="J17" s="9"/>
      <c r="K17" s="9"/>
      <c r="L17" s="9"/>
      <c r="M17" s="10"/>
    </row>
    <row r="18" spans="1:13">
      <c r="A18" s="30"/>
      <c r="B18" s="24"/>
      <c r="C18" s="32"/>
      <c r="D18" s="32"/>
      <c r="E18" s="32"/>
      <c r="F18" s="19"/>
      <c r="G18" s="6"/>
      <c r="H18" s="9"/>
      <c r="I18" s="9"/>
      <c r="J18" s="9"/>
      <c r="K18" s="9"/>
      <c r="L18" s="9"/>
      <c r="M18" s="10"/>
    </row>
    <row r="19" spans="1:13">
      <c r="A19" s="31" t="s">
        <v>8</v>
      </c>
      <c r="B19" s="24"/>
      <c r="C19" s="32">
        <v>100</v>
      </c>
      <c r="D19" s="35">
        <f>D14+D15+D16</f>
        <v>87.780584081588501</v>
      </c>
      <c r="E19" s="35">
        <f>E14+E15+E16</f>
        <v>84.464194147700894</v>
      </c>
      <c r="F19" s="19"/>
      <c r="G19" s="6"/>
      <c r="H19" s="9"/>
      <c r="I19" s="9"/>
      <c r="J19" s="9"/>
      <c r="K19" s="9"/>
      <c r="L19" s="9"/>
      <c r="M19" s="10"/>
    </row>
    <row r="20" spans="1:13">
      <c r="F20" s="19"/>
      <c r="H20" s="9"/>
      <c r="I20" s="9"/>
      <c r="J20" s="9"/>
      <c r="K20" s="9"/>
      <c r="L20" s="9"/>
      <c r="M20" s="10"/>
    </row>
    <row r="21" spans="1:13">
      <c r="A21" s="2" t="s">
        <v>14</v>
      </c>
      <c r="B21" s="2" t="s">
        <v>19</v>
      </c>
      <c r="C21" s="20">
        <v>194250</v>
      </c>
      <c r="D21" s="20">
        <v>205181</v>
      </c>
      <c r="E21" s="20">
        <v>216694</v>
      </c>
      <c r="F21" s="25"/>
      <c r="H21" s="9"/>
      <c r="I21" s="9"/>
      <c r="J21" s="9"/>
      <c r="K21" s="9"/>
      <c r="L21" s="9"/>
      <c r="M21" s="10"/>
    </row>
    <row r="22" spans="1:13" ht="25.5">
      <c r="A22" s="3"/>
      <c r="B22" s="36" t="s">
        <v>18</v>
      </c>
      <c r="C22" s="20">
        <v>388500</v>
      </c>
      <c r="D22" s="20">
        <v>408130</v>
      </c>
      <c r="E22" s="20">
        <v>431170</v>
      </c>
      <c r="F22" s="25"/>
      <c r="H22" s="9"/>
      <c r="I22" s="9"/>
      <c r="J22" s="9"/>
      <c r="K22" s="9"/>
      <c r="L22" s="9"/>
      <c r="M22" s="10"/>
    </row>
    <row r="23" spans="1:13">
      <c r="A23" s="3"/>
      <c r="B23" s="42" t="s">
        <v>34</v>
      </c>
      <c r="C23" s="48">
        <f>C22</f>
        <v>388500</v>
      </c>
      <c r="D23" s="37">
        <f>D22</f>
        <v>408130</v>
      </c>
      <c r="E23" s="37">
        <f>E22</f>
        <v>431170</v>
      </c>
      <c r="F23" s="25"/>
      <c r="H23" s="9"/>
      <c r="I23" s="9"/>
      <c r="J23" s="9"/>
      <c r="K23" s="9"/>
      <c r="L23" s="9"/>
      <c r="M23" s="10"/>
    </row>
    <row r="24" spans="1:13">
      <c r="A24" s="3"/>
      <c r="B24" s="5"/>
      <c r="C24" s="8"/>
      <c r="D24" s="8"/>
      <c r="E24" s="8"/>
      <c r="F24" s="25"/>
      <c r="H24" s="9"/>
      <c r="I24" s="9"/>
      <c r="J24" s="9"/>
      <c r="K24" s="9"/>
      <c r="L24" s="9"/>
      <c r="M24" s="10"/>
    </row>
    <row r="25" spans="1:13">
      <c r="A25" s="26" t="s">
        <v>7</v>
      </c>
      <c r="B25" s="27" t="s">
        <v>10</v>
      </c>
      <c r="C25" s="28"/>
      <c r="D25" s="28"/>
      <c r="E25" s="28"/>
      <c r="F25" s="25"/>
      <c r="H25" s="9"/>
      <c r="I25" s="9"/>
      <c r="J25" s="9"/>
      <c r="K25" s="9"/>
      <c r="L25" s="9"/>
      <c r="M25" s="10"/>
    </row>
    <row r="26" spans="1:13">
      <c r="A26" s="29" t="s">
        <v>5</v>
      </c>
      <c r="B26" s="23">
        <v>70</v>
      </c>
      <c r="C26" s="32">
        <v>70</v>
      </c>
      <c r="D26" s="35">
        <f>C22/D22*70</f>
        <v>66.633180604219248</v>
      </c>
      <c r="E26" s="35">
        <f>C22/E22*70</f>
        <v>63.072569983997028</v>
      </c>
      <c r="M26" s="10"/>
    </row>
    <row r="27" spans="1:13">
      <c r="A27" s="30" t="s">
        <v>16</v>
      </c>
      <c r="B27" s="33">
        <v>10</v>
      </c>
      <c r="C27" s="32">
        <v>10</v>
      </c>
      <c r="D27" s="32">
        <v>7.97</v>
      </c>
      <c r="E27" s="32">
        <v>7.97</v>
      </c>
      <c r="M27" s="11"/>
    </row>
    <row r="28" spans="1:13">
      <c r="A28" s="30" t="s">
        <v>9</v>
      </c>
      <c r="B28" s="33">
        <v>20</v>
      </c>
      <c r="C28" s="32">
        <v>20</v>
      </c>
      <c r="D28" s="32">
        <v>20</v>
      </c>
      <c r="E28" s="32">
        <v>20</v>
      </c>
      <c r="M28" s="11"/>
    </row>
    <row r="29" spans="1:13">
      <c r="A29" s="30"/>
      <c r="B29" s="33"/>
      <c r="C29" s="32"/>
      <c r="D29" s="32"/>
      <c r="E29" s="32"/>
      <c r="M29" s="11"/>
    </row>
    <row r="30" spans="1:13">
      <c r="A30" s="30"/>
      <c r="B30" s="24"/>
      <c r="C30" s="32"/>
      <c r="D30" s="32"/>
      <c r="E30" s="32"/>
      <c r="M30" s="11"/>
    </row>
    <row r="31" spans="1:13">
      <c r="A31" s="31" t="s">
        <v>8</v>
      </c>
      <c r="B31" s="24"/>
      <c r="C31" s="32">
        <v>100</v>
      </c>
      <c r="D31" s="35">
        <f>D26+D27+D28</f>
        <v>94.603180604219247</v>
      </c>
      <c r="E31" s="35">
        <f>E26+E27+E28</f>
        <v>91.042569983997026</v>
      </c>
      <c r="M31" s="11"/>
    </row>
    <row r="32" spans="1:13">
      <c r="M32" s="11"/>
    </row>
    <row r="33" spans="1:13">
      <c r="A33" s="2" t="s">
        <v>15</v>
      </c>
      <c r="B33" s="2" t="s">
        <v>19</v>
      </c>
      <c r="C33" s="20">
        <v>179300</v>
      </c>
      <c r="D33" s="20">
        <v>259790</v>
      </c>
      <c r="E33" s="20">
        <v>284773</v>
      </c>
      <c r="M33" s="11"/>
    </row>
    <row r="34" spans="1:13">
      <c r="A34" s="3"/>
      <c r="B34" s="42" t="s">
        <v>34</v>
      </c>
      <c r="C34" s="48">
        <f>C33</f>
        <v>179300</v>
      </c>
      <c r="D34" s="37">
        <f>D33</f>
        <v>259790</v>
      </c>
      <c r="E34" s="37">
        <f>E33</f>
        <v>284773</v>
      </c>
      <c r="M34" s="11"/>
    </row>
    <row r="35" spans="1:13">
      <c r="A35" s="12"/>
      <c r="B35" s="7"/>
      <c r="C35" s="8"/>
      <c r="D35" s="8"/>
      <c r="E35" s="8"/>
      <c r="M35" s="11"/>
    </row>
    <row r="36" spans="1:13">
      <c r="A36" s="26" t="s">
        <v>7</v>
      </c>
      <c r="B36" s="27" t="s">
        <v>10</v>
      </c>
      <c r="C36" s="28"/>
      <c r="D36" s="28"/>
      <c r="E36" s="28"/>
      <c r="M36" s="11"/>
    </row>
    <row r="37" spans="1:13">
      <c r="A37" s="29" t="s">
        <v>5</v>
      </c>
      <c r="B37" s="23">
        <v>70</v>
      </c>
      <c r="C37" s="32">
        <v>70</v>
      </c>
      <c r="D37" s="35">
        <f>C33/D33*70</f>
        <v>48.312098233188344</v>
      </c>
      <c r="E37" s="35">
        <f>C33/E33*70</f>
        <v>44.073700807309685</v>
      </c>
    </row>
    <row r="38" spans="1:13">
      <c r="A38" s="30" t="s">
        <v>16</v>
      </c>
      <c r="B38" s="33">
        <v>10</v>
      </c>
      <c r="C38" s="32">
        <v>10</v>
      </c>
      <c r="D38" s="32">
        <v>7.97</v>
      </c>
      <c r="E38" s="32">
        <v>7.97</v>
      </c>
    </row>
    <row r="39" spans="1:13">
      <c r="A39" s="30" t="s">
        <v>9</v>
      </c>
      <c r="B39" s="33">
        <v>20</v>
      </c>
      <c r="C39" s="32">
        <v>20</v>
      </c>
      <c r="D39" s="32">
        <v>20</v>
      </c>
      <c r="E39" s="32">
        <v>20</v>
      </c>
    </row>
    <row r="40" spans="1:13">
      <c r="A40" s="30"/>
      <c r="B40" s="24"/>
      <c r="C40" s="32"/>
      <c r="D40" s="32"/>
      <c r="E40" s="32"/>
    </row>
    <row r="41" spans="1:13">
      <c r="A41" s="30"/>
      <c r="B41" s="24"/>
      <c r="C41" s="32"/>
      <c r="D41" s="32"/>
      <c r="E41" s="32"/>
    </row>
    <row r="42" spans="1:13">
      <c r="A42" s="31" t="s">
        <v>8</v>
      </c>
      <c r="B42" s="24"/>
      <c r="C42" s="32">
        <v>100</v>
      </c>
      <c r="D42" s="35">
        <f>SUM(D37:D41)</f>
        <v>76.28209823318835</v>
      </c>
      <c r="E42" s="35">
        <f>SUM(E37:E41)</f>
        <v>72.043700807309676</v>
      </c>
    </row>
    <row r="44" spans="1:13">
      <c r="B44" s="42" t="s">
        <v>37</v>
      </c>
      <c r="C44" s="45">
        <f>C11+C23+C34</f>
        <v>1436600</v>
      </c>
      <c r="D44" s="46">
        <f>D11+D23+D34</f>
        <v>1684730</v>
      </c>
      <c r="E44" s="47">
        <f>E11+E23+E34</f>
        <v>1792443</v>
      </c>
    </row>
    <row r="46" spans="1:13">
      <c r="A46" s="52" t="s">
        <v>35</v>
      </c>
      <c r="B46" s="53"/>
      <c r="C46" s="53"/>
      <c r="D46" s="53"/>
      <c r="E46" s="54"/>
    </row>
    <row r="47" spans="1:13">
      <c r="B47" s="55" t="s">
        <v>32</v>
      </c>
      <c r="C47" s="56"/>
      <c r="D47" s="55" t="s">
        <v>21</v>
      </c>
      <c r="E47" s="56"/>
    </row>
    <row r="48" spans="1:13">
      <c r="A48" s="2" t="s">
        <v>24</v>
      </c>
      <c r="B48" s="43">
        <f>107.88*6*0.48</f>
        <v>310.69439999999997</v>
      </c>
      <c r="C48" s="2" t="s">
        <v>33</v>
      </c>
      <c r="D48" s="43">
        <f>302.83*6*0.48</f>
        <v>872.15039999999999</v>
      </c>
      <c r="E48" s="43" t="s">
        <v>31</v>
      </c>
    </row>
    <row r="49" spans="1:5">
      <c r="A49" s="2" t="s">
        <v>25</v>
      </c>
      <c r="B49" s="43">
        <f>237.61*6</f>
        <v>1425.66</v>
      </c>
      <c r="C49" s="43" t="s">
        <v>26</v>
      </c>
      <c r="D49" s="43">
        <f>237.61*6</f>
        <v>1425.66</v>
      </c>
      <c r="E49" s="43" t="s">
        <v>26</v>
      </c>
    </row>
    <row r="50" spans="1:5" ht="38.25">
      <c r="A50" s="2" t="s">
        <v>27</v>
      </c>
      <c r="B50" s="43">
        <f>86*3+36*6</f>
        <v>474</v>
      </c>
      <c r="C50" s="44" t="s">
        <v>28</v>
      </c>
      <c r="D50" s="43">
        <f>86*3+36*6</f>
        <v>474</v>
      </c>
      <c r="E50" s="44" t="s">
        <v>28</v>
      </c>
    </row>
    <row r="51" spans="1:5">
      <c r="A51" s="2" t="s">
        <v>29</v>
      </c>
      <c r="B51" s="43">
        <f>B48+B49+B50</f>
        <v>2210.3544000000002</v>
      </c>
      <c r="C51" s="2"/>
      <c r="D51" s="43">
        <f>D48+D49+D50</f>
        <v>2771.8104000000003</v>
      </c>
      <c r="E51" s="43"/>
    </row>
    <row r="52" spans="1:5">
      <c r="A52" s="2" t="s">
        <v>30</v>
      </c>
      <c r="B52" s="43">
        <v>10</v>
      </c>
      <c r="C52" s="2"/>
      <c r="D52" s="43">
        <f>B51/D51*10</f>
        <v>7.9744069074854469</v>
      </c>
      <c r="E52" s="43"/>
    </row>
    <row r="53" spans="1:5">
      <c r="A53" s="1"/>
      <c r="B53" s="40"/>
      <c r="C53" s="1"/>
      <c r="D53" s="40"/>
      <c r="E53" s="40"/>
    </row>
    <row r="54" spans="1:5">
      <c r="A54" s="41" t="s">
        <v>36</v>
      </c>
      <c r="B54" s="1"/>
      <c r="C54" s="1"/>
      <c r="D54" s="1"/>
      <c r="E54" s="1"/>
    </row>
  </sheetData>
  <mergeCells count="6">
    <mergeCell ref="A7:D7"/>
    <mergeCell ref="A6:C6"/>
    <mergeCell ref="A1:F1"/>
    <mergeCell ref="A46:E46"/>
    <mergeCell ref="B47:C47"/>
    <mergeCell ref="D47:E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Hintavertailu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Haarte Karolus</dc:creator>
  <cp:lastModifiedBy>Haarte Karolus</cp:lastModifiedBy>
  <cp:lastPrinted>2012-01-13T08:42:57Z</cp:lastPrinted>
  <dcterms:created xsi:type="dcterms:W3CDTF">2012-01-11T10:46:02Z</dcterms:created>
  <dcterms:modified xsi:type="dcterms:W3CDTF">2012-09-05T07:48:16Z</dcterms:modified>
</cp:coreProperties>
</file>