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940" windowHeight="5970" activeTab="0"/>
  </bookViews>
  <sheets>
    <sheet name="Pelan menotulo 3.2" sheetId="1" r:id="rId1"/>
    <sheet name="TUKI" sheetId="2" r:id="rId2"/>
    <sheet name="PELPA" sheetId="3" r:id="rId3"/>
    <sheet name="TURVA" sheetId="4" r:id="rId4"/>
    <sheet name="EHP" sheetId="5" r:id="rId5"/>
  </sheets>
  <definedNames/>
  <calcPr fullCalcOnLoad="1"/>
</workbook>
</file>

<file path=xl/sharedStrings.xml><?xml version="1.0" encoding="utf-8"?>
<sst xmlns="http://schemas.openxmlformats.org/spreadsheetml/2006/main" count="315" uniqueCount="110">
  <si>
    <t>Kustannuspaikkaryhmän meno-tulo raportti</t>
  </si>
  <si>
    <r>
      <t>V-S pelastuslaitos;</t>
    </r>
    <r>
      <rPr>
        <b/>
        <i/>
        <sz val="10"/>
        <rFont val="Arial Unicode MS"/>
        <family val="2"/>
      </rPr>
      <t xml:space="preserve"> tuki-, turvallisuus- ja pelastuspalvelut</t>
    </r>
  </si>
  <si>
    <t>Pääkirjatilit ja nimikkeet</t>
  </si>
  <si>
    <t xml:space="preserve">TA 2010 </t>
  </si>
  <si>
    <t>Tot%  2010</t>
  </si>
  <si>
    <t xml:space="preserve">TA 2011 </t>
  </si>
  <si>
    <t>Tot% 2011</t>
  </si>
  <si>
    <t>TA-MENOT YHTEENSÄ OIKAISTUNA</t>
  </si>
  <si>
    <t>TA-TULOT YHTEENSÄ OIKAISTUNA</t>
  </si>
  <si>
    <t>TULOT</t>
  </si>
  <si>
    <t>10003A</t>
  </si>
  <si>
    <t>Toimintatuotot</t>
  </si>
  <si>
    <t>100030A</t>
  </si>
  <si>
    <t>Myyntituotot</t>
  </si>
  <si>
    <t>Kuntien maksuosuudet</t>
  </si>
  <si>
    <t>oikaisu</t>
  </si>
  <si>
    <t>0</t>
  </si>
  <si>
    <t>100032A</t>
  </si>
  <si>
    <t>Maksutuotot</t>
  </si>
  <si>
    <t>100033A</t>
  </si>
  <si>
    <t>Tuet ja avustukset</t>
  </si>
  <si>
    <t>100034A</t>
  </si>
  <si>
    <t>Vuokratuotot</t>
  </si>
  <si>
    <t>100035A</t>
  </si>
  <si>
    <t>Muut toimintatuotot</t>
  </si>
  <si>
    <t>Sisäiset korot</t>
  </si>
  <si>
    <t>Sisäiset korot ja TTH</t>
  </si>
  <si>
    <t>MENOT</t>
  </si>
  <si>
    <t>10004A</t>
  </si>
  <si>
    <t>Toimintakulut</t>
  </si>
  <si>
    <t>100040A</t>
  </si>
  <si>
    <t xml:space="preserve"> Henkilöstökulut</t>
  </si>
  <si>
    <t>Lomarahat + haitat</t>
  </si>
  <si>
    <t>100043A</t>
  </si>
  <si>
    <t>Palvelujen ostot</t>
  </si>
  <si>
    <t>100045A</t>
  </si>
  <si>
    <t>Materiaalikulut</t>
  </si>
  <si>
    <t>100047A</t>
  </si>
  <si>
    <t>Avustukset</t>
  </si>
  <si>
    <t>100048A</t>
  </si>
  <si>
    <t>Muut toimintakulut</t>
  </si>
  <si>
    <t>1000480A</t>
  </si>
  <si>
    <t>Vuokrat</t>
  </si>
  <si>
    <t>Sisäiset vuokrat</t>
  </si>
  <si>
    <t>1000490A</t>
  </si>
  <si>
    <r>
      <t>V-S pelastuslaitos;</t>
    </r>
    <r>
      <rPr>
        <b/>
        <i/>
        <sz val="10"/>
        <rFont val="Arial Unicode MS"/>
        <family val="2"/>
      </rPr>
      <t xml:space="preserve"> tukipalvelut</t>
    </r>
  </si>
  <si>
    <t>Kokonaistulos</t>
  </si>
  <si>
    <t>Tukipalvelut</t>
  </si>
  <si>
    <t>1000400A</t>
  </si>
  <si>
    <t>Palkat ja palkkiot</t>
  </si>
  <si>
    <t>400500</t>
  </si>
  <si>
    <t>Kuukausipalkat</t>
  </si>
  <si>
    <t>401500</t>
  </si>
  <si>
    <t>Erilliskorvaukset</t>
  </si>
  <si>
    <t>402000</t>
  </si>
  <si>
    <t>Sijaisten palkat</t>
  </si>
  <si>
    <t>402500</t>
  </si>
  <si>
    <t>Luontoisedut</t>
  </si>
  <si>
    <t>X</t>
  </si>
  <si>
    <t>403000</t>
  </si>
  <si>
    <t>Kokouspalkkiot</t>
  </si>
  <si>
    <t>403500</t>
  </si>
  <si>
    <t>Tilapäinen työvoima</t>
  </si>
  <si>
    <t>404000</t>
  </si>
  <si>
    <t>Muut palkkiot</t>
  </si>
  <si>
    <t>406000</t>
  </si>
  <si>
    <t>Jaksotetut palkat</t>
  </si>
  <si>
    <t>406100</t>
  </si>
  <si>
    <t>Lomapalkkajaksotuks.</t>
  </si>
  <si>
    <t>1000410A</t>
  </si>
  <si>
    <t>Eläkekulut</t>
  </si>
  <si>
    <t>1000415A</t>
  </si>
  <si>
    <t>Muut henkilöstösivuk</t>
  </si>
  <si>
    <t>1000423A</t>
  </si>
  <si>
    <t>Hlöstökorvaukset &amp; -</t>
  </si>
  <si>
    <t>Aineet, tarvikkeet j</t>
  </si>
  <si>
    <r>
      <t xml:space="preserve">V-S pelastuslaitos; </t>
    </r>
    <r>
      <rPr>
        <b/>
        <i/>
        <sz val="10"/>
        <rFont val="Arial Unicode MS"/>
        <family val="2"/>
      </rPr>
      <t>pelastuspalvelut</t>
    </r>
  </si>
  <si>
    <t>TA 2011</t>
  </si>
  <si>
    <t>Pelastuspalvelut</t>
  </si>
  <si>
    <t>Henkilöstökulut</t>
  </si>
  <si>
    <r>
      <t xml:space="preserve">V-S pelastuslaitos; </t>
    </r>
    <r>
      <rPr>
        <b/>
        <i/>
        <sz val="10"/>
        <rFont val="Arial Unicode MS"/>
        <family val="2"/>
      </rPr>
      <t>turvallisuuspalvelut</t>
    </r>
  </si>
  <si>
    <t>Turvallisuuspalvelut</t>
  </si>
  <si>
    <t xml:space="preserve"> Palvelujen ostot</t>
  </si>
  <si>
    <t xml:space="preserve"> Muut toimintakulut</t>
  </si>
  <si>
    <r>
      <t>V-S pelastuslaitos;</t>
    </r>
    <r>
      <rPr>
        <b/>
        <i/>
        <sz val="10"/>
        <rFont val="Arial Unicode MS"/>
        <family val="2"/>
      </rPr>
      <t xml:space="preserve"> ensihoitopalvelut</t>
    </r>
  </si>
  <si>
    <t>Ensihoitopalvelut</t>
  </si>
  <si>
    <t xml:space="preserve">Tot. 1  -  5 2011 </t>
  </si>
  <si>
    <t>Tulospalkkio</t>
  </si>
  <si>
    <t>Talouden toteutuminen: tammi-toukokuu 2011 (41,66 %)</t>
  </si>
  <si>
    <t>Työkykysetelit</t>
  </si>
  <si>
    <t xml:space="preserve">TA 1  -  5 2011 </t>
  </si>
  <si>
    <t>Talouden toteutuminen: tammi-maaliskuu 2011 (41,66 %)</t>
  </si>
  <si>
    <t>Tot. 1  -  5 2011</t>
  </si>
  <si>
    <t>Palvelujen ostoille kirjattu investointeja runsas 279.000 euroa.</t>
  </si>
  <si>
    <t>100043A             HUOM!</t>
  </si>
  <si>
    <t>TA 1  -  5 2011</t>
  </si>
  <si>
    <t>Investointien kirjausta ollaan korjaamassa</t>
  </si>
  <si>
    <t>Talouden toteutuminen: tammi-heinäkuu 2011 (58,33 %)</t>
  </si>
  <si>
    <t xml:space="preserve">Tot. 1  -  7 2011 </t>
  </si>
  <si>
    <t xml:space="preserve">Tot. 1  -  7 2010 </t>
  </si>
  <si>
    <t>VPK -korvaukset</t>
  </si>
  <si>
    <t>Muut oikaisut</t>
  </si>
  <si>
    <t>Tot% 2010</t>
  </si>
  <si>
    <t>40100</t>
  </si>
  <si>
    <t>40200</t>
  </si>
  <si>
    <t>40300</t>
  </si>
  <si>
    <t xml:space="preserve">     10003A</t>
  </si>
  <si>
    <t xml:space="preserve">     10004A</t>
  </si>
  <si>
    <t xml:space="preserve">Tot. 1  -  5 2010 </t>
  </si>
  <si>
    <t>Liite 1 §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</si>
</sst>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#,##0.00;\-#,##0.00;#,##0.00;@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color indexed="8"/>
      <name val="Arial"/>
      <family val="2"/>
    </font>
    <font>
      <b/>
      <sz val="10"/>
      <name val="Arial Unicode MS"/>
      <family val="2"/>
    </font>
    <font>
      <b/>
      <i/>
      <sz val="10"/>
      <name val="Arial Unicode MS"/>
      <family val="2"/>
    </font>
    <font>
      <sz val="9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sz val="10"/>
      <name val="Arial Unicode MS"/>
      <family val="2"/>
    </font>
    <font>
      <b/>
      <sz val="8"/>
      <name val="Arial"/>
      <family val="2"/>
    </font>
    <font>
      <b/>
      <sz val="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/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 style="medium"/>
      <bottom style="medium">
        <color indexed="22"/>
      </bottom>
    </border>
    <border>
      <left>
        <color indexed="63"/>
      </left>
      <right style="medium"/>
      <top style="medium"/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>
        <color indexed="22"/>
      </right>
      <top>
        <color indexed="63"/>
      </top>
      <bottom style="medium">
        <color indexed="22"/>
      </bottom>
    </border>
    <border>
      <left style="medium"/>
      <right style="medium">
        <color indexed="22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>
        <color indexed="22"/>
      </right>
      <top>
        <color indexed="63"/>
      </top>
      <bottom style="double"/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/>
      <right style="medium">
        <color indexed="22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22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 style="medium"/>
      <top>
        <color indexed="63"/>
      </top>
      <bottom style="medium"/>
    </border>
    <border>
      <left style="medium"/>
      <right style="medium">
        <color indexed="22"/>
      </right>
      <top style="medium"/>
      <bottom style="medium"/>
    </border>
    <border>
      <left>
        <color indexed="63"/>
      </left>
      <right style="medium">
        <color indexed="22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22"/>
      </right>
      <top style="medium"/>
      <bottom style="medium">
        <color indexed="22"/>
      </bottom>
    </border>
    <border>
      <left style="medium"/>
      <right style="medium">
        <color indexed="22"/>
      </right>
      <top style="double"/>
      <bottom style="medium">
        <color indexed="22"/>
      </bottom>
    </border>
    <border>
      <left>
        <color indexed="63"/>
      </left>
      <right style="medium">
        <color indexed="22"/>
      </right>
      <top style="double"/>
      <bottom style="medium">
        <color indexed="22"/>
      </bottom>
    </border>
    <border>
      <left>
        <color indexed="63"/>
      </left>
      <right style="medium"/>
      <top style="double"/>
      <bottom style="medium">
        <color indexed="22"/>
      </bottom>
    </border>
    <border>
      <left style="medium"/>
      <right style="medium">
        <color indexed="22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>
        <color indexed="22"/>
      </right>
      <top>
        <color indexed="63"/>
      </top>
      <bottom style="thin"/>
    </border>
    <border>
      <left style="medium"/>
      <right style="medium">
        <color indexed="22"/>
      </right>
      <top style="thin"/>
      <bottom style="medium">
        <color indexed="22"/>
      </bottom>
    </border>
    <border>
      <left>
        <color indexed="63"/>
      </left>
      <right style="medium">
        <color indexed="22"/>
      </right>
      <top style="thin"/>
      <bottom style="medium">
        <color indexed="22"/>
      </bottom>
    </border>
    <border>
      <left>
        <color indexed="63"/>
      </left>
      <right style="medium"/>
      <top style="thin"/>
      <bottom style="medium">
        <color indexed="22"/>
      </bottom>
    </border>
    <border>
      <left style="medium"/>
      <right style="medium">
        <color indexed="22"/>
      </right>
      <top style="medium">
        <color indexed="22"/>
      </top>
      <bottom style="thin"/>
    </border>
    <border>
      <left>
        <color indexed="63"/>
      </left>
      <right style="medium"/>
      <top style="medium">
        <color indexed="22"/>
      </top>
      <bottom style="thin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/>
      <bottom style="medium">
        <color indexed="22"/>
      </bottom>
    </border>
    <border>
      <left style="medium">
        <color indexed="22"/>
      </left>
      <right style="medium"/>
      <top style="medium">
        <color indexed="22"/>
      </top>
      <bottom style="medium">
        <color indexed="22"/>
      </bottom>
    </border>
    <border>
      <left style="medium"/>
      <right style="medium">
        <color indexed="22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>
        <color indexed="22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>
        <color indexed="22"/>
      </left>
      <right style="medium">
        <color indexed="22"/>
      </right>
      <top style="medium">
        <color indexed="22"/>
      </top>
      <bottom style="medium"/>
    </border>
    <border>
      <left style="medium">
        <color indexed="22"/>
      </left>
      <right style="medium"/>
      <top style="medium">
        <color indexed="22"/>
      </top>
      <bottom style="medium"/>
    </border>
    <border>
      <left style="medium"/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medium"/>
      <top style="medium">
        <color indexed="22"/>
      </top>
      <bottom style="medium">
        <color indexed="22"/>
      </bottom>
    </border>
    <border>
      <left style="medium"/>
      <right>
        <color indexed="63"/>
      </right>
      <top style="medium"/>
      <bottom style="medium">
        <color indexed="22"/>
      </bottom>
    </border>
    <border>
      <left style="medium">
        <color indexed="22"/>
      </left>
      <right style="medium"/>
      <top style="medium"/>
      <bottom style="medium">
        <color indexed="22"/>
      </bottom>
    </border>
    <border>
      <left style="medium"/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/>
      <top style="medium">
        <color indexed="22"/>
      </top>
      <bottom style="double"/>
    </border>
    <border>
      <left style="medium"/>
      <right style="medium">
        <color indexed="22"/>
      </right>
      <top style="medium">
        <color indexed="22"/>
      </top>
      <bottom style="double"/>
    </border>
    <border>
      <left>
        <color indexed="63"/>
      </left>
      <right style="medium"/>
      <top style="medium">
        <color indexed="22"/>
      </top>
      <bottom style="double"/>
    </border>
    <border>
      <left style="medium">
        <color indexed="22"/>
      </left>
      <right style="medium"/>
      <top style="medium"/>
      <bottom style="medium"/>
    </border>
    <border>
      <left style="medium"/>
      <right style="medium">
        <color indexed="22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>
        <color indexed="22"/>
      </right>
      <top style="medium"/>
      <bottom style="thin"/>
    </border>
    <border>
      <left style="medium">
        <color indexed="22"/>
      </left>
      <right style="medium"/>
      <top style="medium"/>
      <bottom style="thin"/>
    </border>
    <border>
      <left style="medium">
        <color indexed="22"/>
      </left>
      <right style="medium">
        <color indexed="22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>
        <color indexed="22"/>
      </bottom>
    </border>
    <border>
      <left style="medium"/>
      <right>
        <color indexed="63"/>
      </right>
      <top style="medium">
        <color indexed="22"/>
      </top>
      <bottom style="medium"/>
    </border>
    <border>
      <left>
        <color indexed="63"/>
      </left>
      <right style="medium">
        <color indexed="8"/>
      </right>
      <top style="medium">
        <color indexed="22"/>
      </top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4" fillId="0" borderId="1" xfId="0" applyFont="1" applyBorder="1" applyAlignment="1">
      <alignment wrapText="1"/>
    </xf>
    <xf numFmtId="14" fontId="0" fillId="0" borderId="0" xfId="0" applyNumberFormat="1" applyFont="1" applyAlignment="1">
      <alignment/>
    </xf>
    <xf numFmtId="3" fontId="9" fillId="2" borderId="2" xfId="0" applyNumberFormat="1" applyFont="1" applyFill="1" applyBorder="1" applyAlignment="1">
      <alignment horizontal="right" vertical="center" wrapText="1"/>
    </xf>
    <xf numFmtId="4" fontId="7" fillId="2" borderId="2" xfId="0" applyNumberFormat="1" applyFont="1" applyFill="1" applyBorder="1" applyAlignment="1">
      <alignment horizontal="right" vertical="center" wrapText="1"/>
    </xf>
    <xf numFmtId="167" fontId="7" fillId="2" borderId="3" xfId="0" applyNumberFormat="1" applyFont="1" applyFill="1" applyBorder="1" applyAlignment="1">
      <alignment horizontal="right" vertical="center" wrapText="1"/>
    </xf>
    <xf numFmtId="3" fontId="8" fillId="3" borderId="4" xfId="0" applyNumberFormat="1" applyFont="1" applyFill="1" applyBorder="1" applyAlignment="1">
      <alignment horizontal="right" vertical="center" wrapText="1"/>
    </xf>
    <xf numFmtId="167" fontId="8" fillId="3" borderId="4" xfId="0" applyNumberFormat="1" applyFont="1" applyFill="1" applyBorder="1" applyAlignment="1">
      <alignment horizontal="right" vertical="center" wrapText="1"/>
    </xf>
    <xf numFmtId="167" fontId="8" fillId="3" borderId="5" xfId="0" applyNumberFormat="1" applyFont="1" applyFill="1" applyBorder="1" applyAlignment="1">
      <alignment horizontal="right" vertical="center" wrapText="1"/>
    </xf>
    <xf numFmtId="3" fontId="7" fillId="2" borderId="6" xfId="0" applyNumberFormat="1" applyFont="1" applyFill="1" applyBorder="1" applyAlignment="1">
      <alignment horizontal="right" vertical="center" wrapText="1"/>
    </xf>
    <xf numFmtId="4" fontId="7" fillId="2" borderId="6" xfId="0" applyNumberFormat="1" applyFont="1" applyFill="1" applyBorder="1" applyAlignment="1">
      <alignment horizontal="right" vertical="center" wrapText="1"/>
    </xf>
    <xf numFmtId="167" fontId="7" fillId="2" borderId="7" xfId="0" applyNumberFormat="1" applyFont="1" applyFill="1" applyBorder="1" applyAlignment="1">
      <alignment horizontal="right" vertical="center" wrapText="1"/>
    </xf>
    <xf numFmtId="3" fontId="8" fillId="3" borderId="6" xfId="0" applyNumberFormat="1" applyFont="1" applyFill="1" applyBorder="1" applyAlignment="1">
      <alignment horizontal="right" vertical="center" wrapText="1"/>
    </xf>
    <xf numFmtId="167" fontId="8" fillId="3" borderId="6" xfId="0" applyNumberFormat="1" applyFont="1" applyFill="1" applyBorder="1" applyAlignment="1">
      <alignment horizontal="right" vertical="center" wrapText="1"/>
    </xf>
    <xf numFmtId="167" fontId="8" fillId="3" borderId="7" xfId="0" applyNumberFormat="1" applyFont="1" applyFill="1" applyBorder="1" applyAlignment="1">
      <alignment horizontal="right" vertical="center" wrapText="1"/>
    </xf>
    <xf numFmtId="49" fontId="8" fillId="4" borderId="8" xfId="0" applyNumberFormat="1" applyFont="1" applyFill="1" applyBorder="1" applyAlignment="1">
      <alignment horizontal="left" vertical="center" wrapText="1" indent="4"/>
    </xf>
    <xf numFmtId="49" fontId="0" fillId="4" borderId="3" xfId="0" applyNumberFormat="1" applyFill="1" applyBorder="1" applyAlignment="1">
      <alignment horizontal="left" vertical="center" wrapText="1"/>
    </xf>
    <xf numFmtId="3" fontId="7" fillId="4" borderId="2" xfId="0" applyNumberFormat="1" applyFont="1" applyFill="1" applyBorder="1" applyAlignment="1">
      <alignment horizontal="right" vertical="center" wrapText="1"/>
    </xf>
    <xf numFmtId="167" fontId="7" fillId="4" borderId="3" xfId="0" applyNumberFormat="1" applyFont="1" applyFill="1" applyBorder="1" applyAlignment="1">
      <alignment horizontal="right" vertical="center" wrapText="1"/>
    </xf>
    <xf numFmtId="4" fontId="7" fillId="4" borderId="2" xfId="0" applyNumberFormat="1" applyFont="1" applyFill="1" applyBorder="1" applyAlignment="1">
      <alignment horizontal="right" vertical="center" wrapText="1"/>
    </xf>
    <xf numFmtId="49" fontId="7" fillId="4" borderId="9" xfId="0" applyNumberFormat="1" applyFont="1" applyFill="1" applyBorder="1" applyAlignment="1">
      <alignment horizontal="left" vertical="center" wrapText="1" indent="2"/>
    </xf>
    <xf numFmtId="49" fontId="7" fillId="4" borderId="10" xfId="0" applyNumberFormat="1" applyFont="1" applyFill="1" applyBorder="1" applyAlignment="1">
      <alignment horizontal="left" vertical="center" wrapText="1"/>
    </xf>
    <xf numFmtId="3" fontId="7" fillId="4" borderId="11" xfId="0" applyNumberFormat="1" applyFont="1" applyFill="1" applyBorder="1" applyAlignment="1">
      <alignment horizontal="right" vertical="center" wrapText="1"/>
    </xf>
    <xf numFmtId="167" fontId="7" fillId="4" borderId="10" xfId="0" applyNumberFormat="1" applyFont="1" applyFill="1" applyBorder="1" applyAlignment="1">
      <alignment horizontal="right" vertical="center" wrapText="1"/>
    </xf>
    <xf numFmtId="167" fontId="7" fillId="4" borderId="11" xfId="0" applyNumberFormat="1" applyFont="1" applyFill="1" applyBorder="1" applyAlignment="1">
      <alignment horizontal="right" vertical="center" wrapText="1"/>
    </xf>
    <xf numFmtId="3" fontId="7" fillId="5" borderId="12" xfId="0" applyNumberFormat="1" applyFont="1" applyFill="1" applyBorder="1" applyAlignment="1">
      <alignment horizontal="right" vertical="center" wrapText="1"/>
    </xf>
    <xf numFmtId="4" fontId="7" fillId="5" borderId="12" xfId="0" applyNumberFormat="1" applyFont="1" applyFill="1" applyBorder="1" applyAlignment="1">
      <alignment horizontal="right" vertical="center" wrapText="1"/>
    </xf>
    <xf numFmtId="167" fontId="7" fillId="5" borderId="3" xfId="0" applyNumberFormat="1" applyFont="1" applyFill="1" applyBorder="1" applyAlignment="1">
      <alignment horizontal="right" vertical="center" wrapText="1"/>
    </xf>
    <xf numFmtId="3" fontId="8" fillId="5" borderId="2" xfId="0" applyNumberFormat="1" applyFont="1" applyFill="1" applyBorder="1" applyAlignment="1">
      <alignment horizontal="right" vertical="center" wrapText="1"/>
    </xf>
    <xf numFmtId="167" fontId="8" fillId="5" borderId="2" xfId="0" applyNumberFormat="1" applyFont="1" applyFill="1" applyBorder="1" applyAlignment="1">
      <alignment horizontal="right" vertical="center" wrapText="1"/>
    </xf>
    <xf numFmtId="167" fontId="8" fillId="5" borderId="3" xfId="0" applyNumberFormat="1" applyFont="1" applyFill="1" applyBorder="1" applyAlignment="1">
      <alignment horizontal="right" vertical="center" wrapText="1"/>
    </xf>
    <xf numFmtId="49" fontId="10" fillId="6" borderId="8" xfId="0" applyNumberFormat="1" applyFont="1" applyFill="1" applyBorder="1" applyAlignment="1">
      <alignment horizontal="left" vertical="center" wrapText="1" indent="2"/>
    </xf>
    <xf numFmtId="49" fontId="10" fillId="6" borderId="3" xfId="0" applyNumberFormat="1" applyFont="1" applyFill="1" applyBorder="1" applyAlignment="1">
      <alignment horizontal="left" vertical="center" wrapText="1"/>
    </xf>
    <xf numFmtId="3" fontId="7" fillId="6" borderId="2" xfId="0" applyNumberFormat="1" applyFont="1" applyFill="1" applyBorder="1" applyAlignment="1">
      <alignment horizontal="right" vertical="center" wrapText="1"/>
    </xf>
    <xf numFmtId="4" fontId="7" fillId="6" borderId="2" xfId="0" applyNumberFormat="1" applyFont="1" applyFill="1" applyBorder="1" applyAlignment="1">
      <alignment horizontal="right" vertical="center" wrapText="1"/>
    </xf>
    <xf numFmtId="49" fontId="7" fillId="6" borderId="3" xfId="0" applyNumberFormat="1" applyFont="1" applyFill="1" applyBorder="1" applyAlignment="1">
      <alignment horizontal="right" vertical="center" wrapText="1"/>
    </xf>
    <xf numFmtId="3" fontId="10" fillId="6" borderId="2" xfId="0" applyNumberFormat="1" applyFont="1" applyFill="1" applyBorder="1" applyAlignment="1">
      <alignment horizontal="right" vertical="center" wrapText="1"/>
    </xf>
    <xf numFmtId="167" fontId="7" fillId="6" borderId="2" xfId="0" applyNumberFormat="1" applyFont="1" applyFill="1" applyBorder="1" applyAlignment="1">
      <alignment horizontal="right" vertical="center" wrapText="1"/>
    </xf>
    <xf numFmtId="167" fontId="7" fillId="6" borderId="3" xfId="0" applyNumberFormat="1" applyFont="1" applyFill="1" applyBorder="1" applyAlignment="1">
      <alignment horizontal="right" vertical="center" wrapText="1"/>
    </xf>
    <xf numFmtId="3" fontId="7" fillId="5" borderId="2" xfId="0" applyNumberFormat="1" applyFont="1" applyFill="1" applyBorder="1" applyAlignment="1">
      <alignment horizontal="right" vertical="center" wrapText="1"/>
    </xf>
    <xf numFmtId="4" fontId="7" fillId="5" borderId="2" xfId="0" applyNumberFormat="1" applyFont="1" applyFill="1" applyBorder="1" applyAlignment="1">
      <alignment horizontal="right" vertical="center" wrapText="1"/>
    </xf>
    <xf numFmtId="49" fontId="7" fillId="6" borderId="8" xfId="0" applyNumberFormat="1" applyFont="1" applyFill="1" applyBorder="1" applyAlignment="1">
      <alignment horizontal="left" vertical="center" wrapText="1" indent="4"/>
    </xf>
    <xf numFmtId="49" fontId="7" fillId="6" borderId="3" xfId="0" applyNumberFormat="1" applyFont="1" applyFill="1" applyBorder="1" applyAlignment="1">
      <alignment horizontal="left" vertical="center" wrapText="1"/>
    </xf>
    <xf numFmtId="49" fontId="10" fillId="6" borderId="13" xfId="0" applyNumberFormat="1" applyFont="1" applyFill="1" applyBorder="1" applyAlignment="1">
      <alignment horizontal="left" vertical="center" wrapText="1" indent="2"/>
    </xf>
    <xf numFmtId="49" fontId="10" fillId="6" borderId="7" xfId="0" applyNumberFormat="1" applyFont="1" applyFill="1" applyBorder="1" applyAlignment="1">
      <alignment horizontal="left" vertical="center" wrapText="1"/>
    </xf>
    <xf numFmtId="3" fontId="7" fillId="6" borderId="6" xfId="0" applyNumberFormat="1" applyFont="1" applyFill="1" applyBorder="1" applyAlignment="1">
      <alignment horizontal="right" vertical="center" wrapText="1"/>
    </xf>
    <xf numFmtId="4" fontId="7" fillId="6" borderId="6" xfId="0" applyNumberFormat="1" applyFont="1" applyFill="1" applyBorder="1" applyAlignment="1">
      <alignment horizontal="right" vertical="center" wrapText="1"/>
    </xf>
    <xf numFmtId="167" fontId="7" fillId="6" borderId="6" xfId="0" applyNumberFormat="1" applyFont="1" applyFill="1" applyBorder="1" applyAlignment="1">
      <alignment horizontal="right" vertical="center" wrapText="1"/>
    </xf>
    <xf numFmtId="167" fontId="7" fillId="6" borderId="7" xfId="0" applyNumberFormat="1" applyFont="1" applyFill="1" applyBorder="1" applyAlignment="1">
      <alignment horizontal="right" vertical="center" wrapText="1"/>
    </xf>
    <xf numFmtId="49" fontId="8" fillId="4" borderId="3" xfId="0" applyNumberFormat="1" applyFont="1" applyFill="1" applyBorder="1" applyAlignment="1">
      <alignment horizontal="left" vertical="center" wrapText="1"/>
    </xf>
    <xf numFmtId="167" fontId="7" fillId="4" borderId="2" xfId="0" applyNumberFormat="1" applyFont="1" applyFill="1" applyBorder="1" applyAlignment="1">
      <alignment horizontal="right" vertical="center" wrapText="1"/>
    </xf>
    <xf numFmtId="49" fontId="7" fillId="6" borderId="8" xfId="0" applyNumberFormat="1" applyFont="1" applyFill="1" applyBorder="1" applyAlignment="1">
      <alignment horizontal="left" vertical="center" wrapText="1" indent="5"/>
    </xf>
    <xf numFmtId="49" fontId="7" fillId="6" borderId="7" xfId="0" applyNumberFormat="1" applyFont="1" applyFill="1" applyBorder="1" applyAlignment="1">
      <alignment horizontal="left" vertical="center" wrapText="1"/>
    </xf>
    <xf numFmtId="49" fontId="7" fillId="3" borderId="4" xfId="0" applyNumberFormat="1" applyFont="1" applyFill="1" applyBorder="1" applyAlignment="1">
      <alignment horizontal="right" vertical="center" wrapText="1"/>
    </xf>
    <xf numFmtId="49" fontId="7" fillId="3" borderId="5" xfId="0" applyNumberFormat="1" applyFont="1" applyFill="1" applyBorder="1" applyAlignment="1">
      <alignment horizontal="right" vertical="center" wrapText="1"/>
    </xf>
    <xf numFmtId="49" fontId="8" fillId="7" borderId="14" xfId="0" applyNumberFormat="1" applyFont="1" applyFill="1" applyBorder="1" applyAlignment="1">
      <alignment horizontal="left" vertical="center" wrapText="1"/>
    </xf>
    <xf numFmtId="49" fontId="8" fillId="7" borderId="15" xfId="0" applyNumberFormat="1" applyFont="1" applyFill="1" applyBorder="1" applyAlignment="1">
      <alignment horizontal="left" vertical="center" wrapText="1"/>
    </xf>
    <xf numFmtId="3" fontId="8" fillId="3" borderId="13" xfId="0" applyNumberFormat="1" applyFont="1" applyFill="1" applyBorder="1" applyAlignment="1">
      <alignment horizontal="right" vertical="center" wrapText="1"/>
    </xf>
    <xf numFmtId="49" fontId="8" fillId="4" borderId="9" xfId="0" applyNumberFormat="1" applyFont="1" applyFill="1" applyBorder="1" applyAlignment="1">
      <alignment horizontal="left" vertical="center" wrapText="1"/>
    </xf>
    <xf numFmtId="49" fontId="8" fillId="4" borderId="16" xfId="0" applyNumberFormat="1" applyFont="1" applyFill="1" applyBorder="1" applyAlignment="1">
      <alignment horizontal="left" vertical="center" wrapText="1"/>
    </xf>
    <xf numFmtId="3" fontId="8" fillId="4" borderId="9" xfId="0" applyNumberFormat="1" applyFont="1" applyFill="1" applyBorder="1" applyAlignment="1">
      <alignment horizontal="right" vertical="center" wrapText="1"/>
    </xf>
    <xf numFmtId="3" fontId="8" fillId="4" borderId="11" xfId="0" applyNumberFormat="1" applyFont="1" applyFill="1" applyBorder="1" applyAlignment="1">
      <alignment horizontal="right" vertical="center" wrapText="1"/>
    </xf>
    <xf numFmtId="167" fontId="8" fillId="4" borderId="11" xfId="0" applyNumberFormat="1" applyFont="1" applyFill="1" applyBorder="1" applyAlignment="1">
      <alignment horizontal="right" vertical="center" wrapText="1"/>
    </xf>
    <xf numFmtId="167" fontId="8" fillId="4" borderId="10" xfId="0" applyNumberFormat="1" applyFont="1" applyFill="1" applyBorder="1" applyAlignment="1">
      <alignment horizontal="right" vertical="center" wrapText="1"/>
    </xf>
    <xf numFmtId="49" fontId="7" fillId="8" borderId="8" xfId="0" applyNumberFormat="1" applyFont="1" applyFill="1" applyBorder="1" applyAlignment="1">
      <alignment horizontal="left" vertical="center" wrapText="1" indent="1"/>
    </xf>
    <xf numFmtId="49" fontId="7" fillId="8" borderId="17" xfId="0" applyNumberFormat="1" applyFont="1" applyFill="1" applyBorder="1" applyAlignment="1">
      <alignment horizontal="left" vertical="center" wrapText="1"/>
    </xf>
    <xf numFmtId="3" fontId="7" fillId="5" borderId="8" xfId="0" applyNumberFormat="1" applyFont="1" applyFill="1" applyBorder="1" applyAlignment="1">
      <alignment horizontal="right" vertical="center" wrapText="1"/>
    </xf>
    <xf numFmtId="49" fontId="7" fillId="8" borderId="13" xfId="0" applyNumberFormat="1" applyFont="1" applyFill="1" applyBorder="1" applyAlignment="1">
      <alignment horizontal="left" vertical="center" wrapText="1" indent="1"/>
    </xf>
    <xf numFmtId="49" fontId="7" fillId="8" borderId="1" xfId="0" applyNumberFormat="1" applyFont="1" applyFill="1" applyBorder="1" applyAlignment="1">
      <alignment horizontal="left" vertical="center" wrapText="1"/>
    </xf>
    <xf numFmtId="3" fontId="7" fillId="5" borderId="13" xfId="0" applyNumberFormat="1" applyFont="1" applyFill="1" applyBorder="1" applyAlignment="1">
      <alignment horizontal="right" vertical="center" wrapText="1"/>
    </xf>
    <xf numFmtId="3" fontId="7" fillId="5" borderId="6" xfId="0" applyNumberFormat="1" applyFont="1" applyFill="1" applyBorder="1" applyAlignment="1">
      <alignment horizontal="right" vertical="center" wrapText="1"/>
    </xf>
    <xf numFmtId="49" fontId="8" fillId="8" borderId="8" xfId="0" applyNumberFormat="1" applyFont="1" applyFill="1" applyBorder="1" applyAlignment="1">
      <alignment horizontal="left" vertical="center" wrapText="1" indent="1"/>
    </xf>
    <xf numFmtId="49" fontId="8" fillId="8" borderId="17" xfId="0" applyNumberFormat="1" applyFont="1" applyFill="1" applyBorder="1" applyAlignment="1">
      <alignment horizontal="left" vertical="center" wrapText="1"/>
    </xf>
    <xf numFmtId="3" fontId="8" fillId="5" borderId="8" xfId="0" applyNumberFormat="1" applyFont="1" applyFill="1" applyBorder="1" applyAlignment="1">
      <alignment horizontal="right" vertical="center" wrapText="1"/>
    </xf>
    <xf numFmtId="49" fontId="7" fillId="6" borderId="8" xfId="0" applyNumberFormat="1" applyFont="1" applyFill="1" applyBorder="1" applyAlignment="1">
      <alignment horizontal="left" vertical="center" wrapText="1" indent="2"/>
    </xf>
    <xf numFmtId="49" fontId="7" fillId="6" borderId="17" xfId="0" applyNumberFormat="1" applyFont="1" applyFill="1" applyBorder="1" applyAlignment="1">
      <alignment horizontal="left" vertical="center" wrapText="1"/>
    </xf>
    <xf numFmtId="3" fontId="7" fillId="6" borderId="8" xfId="0" applyNumberFormat="1" applyFont="1" applyFill="1" applyBorder="1" applyAlignment="1">
      <alignment horizontal="right" vertical="center" wrapText="1"/>
    </xf>
    <xf numFmtId="49" fontId="8" fillId="8" borderId="13" xfId="0" applyNumberFormat="1" applyFont="1" applyFill="1" applyBorder="1" applyAlignment="1">
      <alignment horizontal="left" vertical="center" wrapText="1" indent="1"/>
    </xf>
    <xf numFmtId="49" fontId="8" fillId="8" borderId="1" xfId="0" applyNumberFormat="1" applyFont="1" applyFill="1" applyBorder="1" applyAlignment="1">
      <alignment horizontal="left" vertical="center" wrapText="1"/>
    </xf>
    <xf numFmtId="3" fontId="8" fillId="5" borderId="13" xfId="0" applyNumberFormat="1" applyFont="1" applyFill="1" applyBorder="1" applyAlignment="1">
      <alignment horizontal="right" vertical="center" wrapText="1"/>
    </xf>
    <xf numFmtId="3" fontId="8" fillId="5" borderId="6" xfId="0" applyNumberFormat="1" applyFont="1" applyFill="1" applyBorder="1" applyAlignment="1">
      <alignment horizontal="right" vertical="center" wrapText="1"/>
    </xf>
    <xf numFmtId="167" fontId="8" fillId="5" borderId="7" xfId="0" applyNumberFormat="1" applyFont="1" applyFill="1" applyBorder="1" applyAlignment="1">
      <alignment horizontal="right" vertical="center" wrapText="1"/>
    </xf>
    <xf numFmtId="49" fontId="8" fillId="7" borderId="18" xfId="0" applyNumberFormat="1" applyFont="1" applyFill="1" applyBorder="1" applyAlignment="1">
      <alignment horizontal="left" vertical="center" wrapText="1"/>
    </xf>
    <xf numFmtId="49" fontId="7" fillId="4" borderId="8" xfId="0" applyNumberFormat="1" applyFont="1" applyFill="1" applyBorder="1" applyAlignment="1">
      <alignment horizontal="left" vertical="center" wrapText="1"/>
    </xf>
    <xf numFmtId="49" fontId="7" fillId="4" borderId="3" xfId="0" applyNumberFormat="1" applyFont="1" applyFill="1" applyBorder="1" applyAlignment="1">
      <alignment horizontal="left" vertical="center" wrapText="1"/>
    </xf>
    <xf numFmtId="49" fontId="7" fillId="4" borderId="13" xfId="0" applyNumberFormat="1" applyFont="1" applyFill="1" applyBorder="1" applyAlignment="1">
      <alignment horizontal="left" vertical="center" wrapText="1"/>
    </xf>
    <xf numFmtId="49" fontId="7" fillId="4" borderId="7" xfId="0" applyNumberFormat="1" applyFont="1" applyFill="1" applyBorder="1" applyAlignment="1">
      <alignment horizontal="left" vertical="center" wrapText="1"/>
    </xf>
    <xf numFmtId="3" fontId="7" fillId="4" borderId="6" xfId="0" applyNumberFormat="1" applyFont="1" applyFill="1" applyBorder="1" applyAlignment="1">
      <alignment horizontal="right" vertical="center" wrapText="1"/>
    </xf>
    <xf numFmtId="167" fontId="7" fillId="4" borderId="6" xfId="0" applyNumberFormat="1" applyFont="1" applyFill="1" applyBorder="1" applyAlignment="1">
      <alignment horizontal="right" vertical="center" wrapText="1"/>
    </xf>
    <xf numFmtId="167" fontId="7" fillId="4" borderId="7" xfId="0" applyNumberFormat="1" applyFont="1" applyFill="1" applyBorder="1" applyAlignment="1">
      <alignment horizontal="right" vertical="center" wrapText="1"/>
    </xf>
    <xf numFmtId="49" fontId="8" fillId="8" borderId="3" xfId="0" applyNumberFormat="1" applyFont="1" applyFill="1" applyBorder="1" applyAlignment="1">
      <alignment horizontal="left" vertical="center" wrapText="1"/>
    </xf>
    <xf numFmtId="49" fontId="8" fillId="8" borderId="7" xfId="0" applyNumberFormat="1" applyFont="1" applyFill="1" applyBorder="1" applyAlignment="1">
      <alignment horizontal="left" vertical="center" wrapText="1"/>
    </xf>
    <xf numFmtId="49" fontId="7" fillId="7" borderId="14" xfId="0" applyNumberFormat="1" applyFont="1" applyFill="1" applyBorder="1" applyAlignment="1">
      <alignment horizontal="left" vertical="center" wrapText="1"/>
    </xf>
    <xf numFmtId="49" fontId="8" fillId="4" borderId="10" xfId="0" applyNumberFormat="1" applyFont="1" applyFill="1" applyBorder="1" applyAlignment="1">
      <alignment horizontal="left" vertical="center" wrapText="1"/>
    </xf>
    <xf numFmtId="49" fontId="7" fillId="8" borderId="3" xfId="0" applyNumberFormat="1" applyFont="1" applyFill="1" applyBorder="1" applyAlignment="1">
      <alignment horizontal="left" vertical="center" wrapText="1"/>
    </xf>
    <xf numFmtId="49" fontId="7" fillId="8" borderId="7" xfId="0" applyNumberFormat="1" applyFont="1" applyFill="1" applyBorder="1" applyAlignment="1">
      <alignment horizontal="left" vertical="center" wrapText="1"/>
    </xf>
    <xf numFmtId="49" fontId="7" fillId="2" borderId="19" xfId="0" applyNumberFormat="1" applyFont="1" applyFill="1" applyBorder="1" applyAlignment="1">
      <alignment horizontal="right" vertical="center" wrapText="1"/>
    </xf>
    <xf numFmtId="49" fontId="7" fillId="2" borderId="20" xfId="0" applyNumberFormat="1" applyFont="1" applyFill="1" applyBorder="1" applyAlignment="1">
      <alignment horizontal="right" vertical="center" wrapText="1"/>
    </xf>
    <xf numFmtId="49" fontId="7" fillId="2" borderId="21" xfId="0" applyNumberFormat="1" applyFont="1" applyFill="1" applyBorder="1" applyAlignment="1">
      <alignment horizontal="right" vertical="center" wrapText="1"/>
    </xf>
    <xf numFmtId="49" fontId="7" fillId="3" borderId="20" xfId="0" applyNumberFormat="1" applyFont="1" applyFill="1" applyBorder="1" applyAlignment="1">
      <alignment horizontal="right" vertical="center" wrapText="1"/>
    </xf>
    <xf numFmtId="49" fontId="7" fillId="3" borderId="21" xfId="0" applyNumberFormat="1" applyFont="1" applyFill="1" applyBorder="1" applyAlignment="1">
      <alignment horizontal="right" vertical="center" wrapText="1"/>
    </xf>
    <xf numFmtId="3" fontId="7" fillId="4" borderId="22" xfId="0" applyNumberFormat="1" applyFont="1" applyFill="1" applyBorder="1" applyAlignment="1">
      <alignment horizontal="right" vertical="center" wrapText="1"/>
    </xf>
    <xf numFmtId="4" fontId="7" fillId="4" borderId="4" xfId="0" applyNumberFormat="1" applyFont="1" applyFill="1" applyBorder="1" applyAlignment="1">
      <alignment horizontal="right" vertical="center" wrapText="1"/>
    </xf>
    <xf numFmtId="49" fontId="7" fillId="4" borderId="5" xfId="0" applyNumberFormat="1" applyFont="1" applyFill="1" applyBorder="1" applyAlignment="1">
      <alignment horizontal="right" vertical="center" wrapText="1"/>
    </xf>
    <xf numFmtId="167" fontId="7" fillId="4" borderId="4" xfId="0" applyNumberFormat="1" applyFont="1" applyFill="1" applyBorder="1" applyAlignment="1">
      <alignment horizontal="right" vertical="center" wrapText="1"/>
    </xf>
    <xf numFmtId="167" fontId="7" fillId="4" borderId="5" xfId="0" applyNumberFormat="1" applyFont="1" applyFill="1" applyBorder="1" applyAlignment="1">
      <alignment horizontal="right" vertical="center" wrapText="1"/>
    </xf>
    <xf numFmtId="3" fontId="7" fillId="4" borderId="9" xfId="0" applyNumberFormat="1" applyFont="1" applyFill="1" applyBorder="1" applyAlignment="1">
      <alignment horizontal="right" vertical="center" wrapText="1"/>
    </xf>
    <xf numFmtId="3" fontId="7" fillId="5" borderId="23" xfId="0" applyNumberFormat="1" applyFont="1" applyFill="1" applyBorder="1" applyAlignment="1">
      <alignment horizontal="right" vertical="center" wrapText="1"/>
    </xf>
    <xf numFmtId="4" fontId="7" fillId="6" borderId="24" xfId="0" applyNumberFormat="1" applyFont="1" applyFill="1" applyBorder="1" applyAlignment="1">
      <alignment horizontal="right" vertical="center" wrapText="1"/>
    </xf>
    <xf numFmtId="167" fontId="7" fillId="6" borderId="25" xfId="0" applyNumberFormat="1" applyFont="1" applyFill="1" applyBorder="1" applyAlignment="1">
      <alignment horizontal="right" vertical="center" wrapText="1"/>
    </xf>
    <xf numFmtId="3" fontId="8" fillId="5" borderId="23" xfId="0" applyNumberFormat="1" applyFont="1" applyFill="1" applyBorder="1" applyAlignment="1">
      <alignment horizontal="right" vertical="center" wrapText="1"/>
    </xf>
    <xf numFmtId="167" fontId="7" fillId="6" borderId="24" xfId="0" applyNumberFormat="1" applyFont="1" applyFill="1" applyBorder="1" applyAlignment="1">
      <alignment horizontal="right" vertical="center" wrapText="1"/>
    </xf>
    <xf numFmtId="49" fontId="10" fillId="6" borderId="26" xfId="0" applyNumberFormat="1" applyFont="1" applyFill="1" applyBorder="1" applyAlignment="1">
      <alignment horizontal="left" vertical="center" wrapText="1" indent="2"/>
    </xf>
    <xf numFmtId="49" fontId="10" fillId="6" borderId="27" xfId="0" applyNumberFormat="1" applyFont="1" applyFill="1" applyBorder="1" applyAlignment="1">
      <alignment horizontal="left" vertical="center" wrapText="1"/>
    </xf>
    <xf numFmtId="4" fontId="7" fillId="6" borderId="28" xfId="0" applyNumberFormat="1" applyFont="1" applyFill="1" applyBorder="1" applyAlignment="1">
      <alignment horizontal="right" vertical="center" wrapText="1"/>
    </xf>
    <xf numFmtId="4" fontId="7" fillId="5" borderId="28" xfId="0" applyNumberFormat="1" applyFont="1" applyFill="1" applyBorder="1" applyAlignment="1">
      <alignment horizontal="right" vertical="center" wrapText="1"/>
    </xf>
    <xf numFmtId="167" fontId="7" fillId="5" borderId="27" xfId="0" applyNumberFormat="1" applyFont="1" applyFill="1" applyBorder="1" applyAlignment="1">
      <alignment horizontal="right" vertical="center" wrapText="1"/>
    </xf>
    <xf numFmtId="167" fontId="7" fillId="6" borderId="28" xfId="0" applyNumberFormat="1" applyFont="1" applyFill="1" applyBorder="1" applyAlignment="1">
      <alignment horizontal="right" vertical="center" wrapText="1"/>
    </xf>
    <xf numFmtId="167" fontId="8" fillId="5" borderId="28" xfId="0" applyNumberFormat="1" applyFont="1" applyFill="1" applyBorder="1" applyAlignment="1">
      <alignment horizontal="right" vertical="center" wrapText="1"/>
    </xf>
    <xf numFmtId="167" fontId="8" fillId="5" borderId="27" xfId="0" applyNumberFormat="1" applyFont="1" applyFill="1" applyBorder="1" applyAlignment="1">
      <alignment horizontal="right" vertical="center" wrapText="1"/>
    </xf>
    <xf numFmtId="3" fontId="7" fillId="5" borderId="29" xfId="0" applyNumberFormat="1" applyFont="1" applyFill="1" applyBorder="1" applyAlignment="1">
      <alignment horizontal="right" vertical="center" wrapText="1"/>
    </xf>
    <xf numFmtId="3" fontId="8" fillId="5" borderId="29" xfId="0" applyNumberFormat="1" applyFont="1" applyFill="1" applyBorder="1" applyAlignment="1">
      <alignment horizontal="right" vertical="center" wrapText="1"/>
    </xf>
    <xf numFmtId="167" fontId="7" fillId="6" borderId="30" xfId="0" applyNumberFormat="1" applyFont="1" applyFill="1" applyBorder="1" applyAlignment="1">
      <alignment horizontal="right" vertical="center" wrapText="1"/>
    </xf>
    <xf numFmtId="167" fontId="8" fillId="6" borderId="31" xfId="0" applyNumberFormat="1" applyFont="1" applyFill="1" applyBorder="1" applyAlignment="1">
      <alignment horizontal="right" vertical="center" wrapText="1"/>
    </xf>
    <xf numFmtId="49" fontId="10" fillId="6" borderId="32" xfId="0" applyNumberFormat="1" applyFont="1" applyFill="1" applyBorder="1" applyAlignment="1">
      <alignment horizontal="left" vertical="center" wrapText="1" indent="2"/>
    </xf>
    <xf numFmtId="49" fontId="10" fillId="6" borderId="33" xfId="0" applyNumberFormat="1" applyFont="1" applyFill="1" applyBorder="1" applyAlignment="1">
      <alignment horizontal="left" vertical="center" wrapText="1"/>
    </xf>
    <xf numFmtId="3" fontId="7" fillId="6" borderId="26" xfId="0" applyNumberFormat="1" applyFont="1" applyFill="1" applyBorder="1" applyAlignment="1">
      <alignment horizontal="right" vertical="center" wrapText="1"/>
    </xf>
    <xf numFmtId="3" fontId="10" fillId="6" borderId="8" xfId="0" applyNumberFormat="1" applyFont="1" applyFill="1" applyBorder="1" applyAlignment="1">
      <alignment horizontal="right" vertical="center" wrapText="1"/>
    </xf>
    <xf numFmtId="3" fontId="7" fillId="6" borderId="13" xfId="0" applyNumberFormat="1" applyFont="1" applyFill="1" applyBorder="1" applyAlignment="1">
      <alignment horizontal="right" vertical="center" wrapText="1"/>
    </xf>
    <xf numFmtId="167" fontId="7" fillId="6" borderId="34" xfId="0" applyNumberFormat="1" applyFont="1" applyFill="1" applyBorder="1" applyAlignment="1">
      <alignment horizontal="right" vertical="center" wrapText="1"/>
    </xf>
    <xf numFmtId="167" fontId="7" fillId="5" borderId="34" xfId="0" applyNumberFormat="1" applyFont="1" applyFill="1" applyBorder="1" applyAlignment="1">
      <alignment horizontal="right" vertical="center" wrapText="1"/>
    </xf>
    <xf numFmtId="49" fontId="7" fillId="6" borderId="34" xfId="0" applyNumberFormat="1" applyFont="1" applyFill="1" applyBorder="1" applyAlignment="1">
      <alignment horizontal="right" vertical="center" wrapText="1"/>
    </xf>
    <xf numFmtId="49" fontId="6" fillId="7" borderId="22" xfId="0" applyNumberFormat="1" applyFont="1" applyFill="1" applyBorder="1" applyAlignment="1">
      <alignment horizontal="left" vertical="center" wrapText="1"/>
    </xf>
    <xf numFmtId="49" fontId="7" fillId="7" borderId="35" xfId="0" applyNumberFormat="1" applyFont="1" applyFill="1" applyBorder="1" applyAlignment="1">
      <alignment horizontal="right" vertical="center" wrapText="1"/>
    </xf>
    <xf numFmtId="49" fontId="7" fillId="3" borderId="22" xfId="0" applyNumberFormat="1" applyFont="1" applyFill="1" applyBorder="1" applyAlignment="1">
      <alignment horizontal="right" vertical="center" wrapText="1"/>
    </xf>
    <xf numFmtId="167" fontId="7" fillId="6" borderId="36" xfId="0" applyNumberFormat="1" applyFont="1" applyFill="1" applyBorder="1" applyAlignment="1">
      <alignment horizontal="right" vertical="center" wrapText="1"/>
    </xf>
    <xf numFmtId="167" fontId="7" fillId="5" borderId="36" xfId="0" applyNumberFormat="1" applyFont="1" applyFill="1" applyBorder="1" applyAlignment="1">
      <alignment horizontal="right" vertical="center" wrapText="1"/>
    </xf>
    <xf numFmtId="49" fontId="7" fillId="6" borderId="36" xfId="0" applyNumberFormat="1" applyFont="1" applyFill="1" applyBorder="1" applyAlignment="1">
      <alignment horizontal="right" vertical="center" wrapText="1"/>
    </xf>
    <xf numFmtId="49" fontId="8" fillId="4" borderId="37" xfId="0" applyNumberFormat="1" applyFont="1" applyFill="1" applyBorder="1" applyAlignment="1">
      <alignment horizontal="left" vertical="center" wrapText="1"/>
    </xf>
    <xf numFmtId="49" fontId="8" fillId="4" borderId="38" xfId="0" applyNumberFormat="1" applyFont="1" applyFill="1" applyBorder="1" applyAlignment="1">
      <alignment horizontal="left" vertical="center" wrapText="1"/>
    </xf>
    <xf numFmtId="3" fontId="8" fillId="4" borderId="37" xfId="0" applyNumberFormat="1" applyFont="1" applyFill="1" applyBorder="1" applyAlignment="1">
      <alignment horizontal="right" vertical="center" wrapText="1"/>
    </xf>
    <xf numFmtId="3" fontId="8" fillId="4" borderId="39" xfId="0" applyNumberFormat="1" applyFont="1" applyFill="1" applyBorder="1" applyAlignment="1">
      <alignment horizontal="right" vertical="center" wrapText="1"/>
    </xf>
    <xf numFmtId="167" fontId="8" fillId="4" borderId="39" xfId="0" applyNumberFormat="1" applyFont="1" applyFill="1" applyBorder="1" applyAlignment="1">
      <alignment horizontal="right" vertical="center" wrapText="1"/>
    </xf>
    <xf numFmtId="167" fontId="8" fillId="4" borderId="40" xfId="0" applyNumberFormat="1" applyFont="1" applyFill="1" applyBorder="1" applyAlignment="1">
      <alignment horizontal="right" vertical="center" wrapText="1"/>
    </xf>
    <xf numFmtId="167" fontId="7" fillId="5" borderId="41" xfId="0" applyNumberFormat="1" applyFont="1" applyFill="1" applyBorder="1" applyAlignment="1">
      <alignment horizontal="right" vertical="center" wrapText="1"/>
    </xf>
    <xf numFmtId="167" fontId="7" fillId="5" borderId="42" xfId="0" applyNumberFormat="1" applyFont="1" applyFill="1" applyBorder="1" applyAlignment="1">
      <alignment horizontal="right" vertical="center" wrapText="1"/>
    </xf>
    <xf numFmtId="14" fontId="11" fillId="0" borderId="1" xfId="0" applyNumberFormat="1" applyFont="1" applyBorder="1" applyAlignment="1">
      <alignment wrapText="1"/>
    </xf>
    <xf numFmtId="167" fontId="8" fillId="5" borderId="34" xfId="0" applyNumberFormat="1" applyFont="1" applyFill="1" applyBorder="1" applyAlignment="1">
      <alignment horizontal="right" vertical="center" wrapText="1"/>
    </xf>
    <xf numFmtId="167" fontId="8" fillId="5" borderId="36" xfId="0" applyNumberFormat="1" applyFont="1" applyFill="1" applyBorder="1" applyAlignment="1">
      <alignment horizontal="right" vertical="center" wrapText="1"/>
    </xf>
    <xf numFmtId="167" fontId="8" fillId="5" borderId="41" xfId="0" applyNumberFormat="1" applyFont="1" applyFill="1" applyBorder="1" applyAlignment="1">
      <alignment horizontal="right" vertical="center" wrapText="1"/>
    </xf>
    <xf numFmtId="167" fontId="8" fillId="5" borderId="42" xfId="0" applyNumberFormat="1" applyFont="1" applyFill="1" applyBorder="1" applyAlignment="1">
      <alignment horizontal="right" vertical="center" wrapText="1"/>
    </xf>
    <xf numFmtId="49" fontId="6" fillId="7" borderId="22" xfId="0" applyNumberFormat="1" applyFont="1" applyFill="1" applyBorder="1" applyAlignment="1">
      <alignment horizontal="left" vertical="center" wrapText="1"/>
    </xf>
    <xf numFmtId="49" fontId="7" fillId="7" borderId="5" xfId="0" applyNumberFormat="1" applyFont="1" applyFill="1" applyBorder="1" applyAlignment="1">
      <alignment horizontal="right" vertical="center" wrapText="1"/>
    </xf>
    <xf numFmtId="49" fontId="8" fillId="8" borderId="43" xfId="0" applyNumberFormat="1" applyFont="1" applyFill="1" applyBorder="1" applyAlignment="1">
      <alignment horizontal="left" vertical="center" wrapText="1" indent="4"/>
    </xf>
    <xf numFmtId="49" fontId="8" fillId="8" borderId="44" xfId="0" applyNumberFormat="1" applyFont="1" applyFill="1" applyBorder="1" applyAlignment="1">
      <alignment horizontal="left" vertical="center" wrapText="1"/>
    </xf>
    <xf numFmtId="49" fontId="8" fillId="8" borderId="8" xfId="0" applyNumberFormat="1" applyFont="1" applyFill="1" applyBorder="1" applyAlignment="1">
      <alignment horizontal="left" vertical="center" wrapText="1" indent="4"/>
    </xf>
    <xf numFmtId="49" fontId="8" fillId="8" borderId="5" xfId="0" applyNumberFormat="1" applyFont="1" applyFill="1" applyBorder="1" applyAlignment="1">
      <alignment horizontal="left" vertical="center" wrapText="1"/>
    </xf>
    <xf numFmtId="49" fontId="8" fillId="8" borderId="29" xfId="0" applyNumberFormat="1" applyFont="1" applyFill="1" applyBorder="1" applyAlignment="1">
      <alignment horizontal="left" vertical="center" wrapText="1" indent="4"/>
    </xf>
    <xf numFmtId="49" fontId="8" fillId="8" borderId="31" xfId="0" applyNumberFormat="1" applyFont="1" applyFill="1" applyBorder="1" applyAlignment="1">
      <alignment horizontal="left" vertical="center" wrapText="1"/>
    </xf>
    <xf numFmtId="49" fontId="8" fillId="8" borderId="22" xfId="0" applyNumberFormat="1" applyFont="1" applyFill="1" applyBorder="1" applyAlignment="1">
      <alignment horizontal="left" vertical="center" wrapText="1" indent="1"/>
    </xf>
    <xf numFmtId="3" fontId="8" fillId="5" borderId="4" xfId="0" applyNumberFormat="1" applyFont="1" applyFill="1" applyBorder="1" applyAlignment="1">
      <alignment horizontal="right" vertical="center" wrapText="1"/>
    </xf>
    <xf numFmtId="167" fontId="8" fillId="5" borderId="4" xfId="0" applyNumberFormat="1" applyFont="1" applyFill="1" applyBorder="1" applyAlignment="1">
      <alignment horizontal="right" vertical="center" wrapText="1"/>
    </xf>
    <xf numFmtId="167" fontId="8" fillId="5" borderId="5" xfId="0" applyNumberFormat="1" applyFont="1" applyFill="1" applyBorder="1" applyAlignment="1">
      <alignment horizontal="right" vertical="center" wrapText="1"/>
    </xf>
    <xf numFmtId="3" fontId="7" fillId="6" borderId="34" xfId="0" applyNumberFormat="1" applyFont="1" applyFill="1" applyBorder="1" applyAlignment="1">
      <alignment horizontal="right" vertical="center" wrapText="1"/>
    </xf>
    <xf numFmtId="3" fontId="7" fillId="5" borderId="34" xfId="0" applyNumberFormat="1" applyFont="1" applyFill="1" applyBorder="1" applyAlignment="1">
      <alignment horizontal="right" vertical="center" wrapText="1"/>
    </xf>
    <xf numFmtId="3" fontId="7" fillId="5" borderId="41" xfId="0" applyNumberFormat="1" applyFont="1" applyFill="1" applyBorder="1" applyAlignment="1">
      <alignment horizontal="right" vertical="center" wrapText="1"/>
    </xf>
    <xf numFmtId="3" fontId="8" fillId="6" borderId="2" xfId="0" applyNumberFormat="1" applyFont="1" applyFill="1" applyBorder="1" applyAlignment="1">
      <alignment horizontal="right" vertical="center" wrapText="1"/>
    </xf>
    <xf numFmtId="49" fontId="7" fillId="6" borderId="8" xfId="0" applyNumberFormat="1" applyFont="1" applyFill="1" applyBorder="1" applyAlignment="1">
      <alignment horizontal="left" vertical="center" wrapText="1" indent="1"/>
    </xf>
    <xf numFmtId="49" fontId="6" fillId="7" borderId="45" xfId="0" applyNumberFormat="1" applyFont="1" applyFill="1" applyBorder="1" applyAlignment="1">
      <alignment horizontal="left" vertical="center" wrapText="1"/>
    </xf>
    <xf numFmtId="49" fontId="7" fillId="7" borderId="46" xfId="0" applyNumberFormat="1" applyFont="1" applyFill="1" applyBorder="1" applyAlignment="1">
      <alignment horizontal="right" vertical="center" wrapText="1"/>
    </xf>
    <xf numFmtId="3" fontId="8" fillId="5" borderId="34" xfId="0" applyNumberFormat="1" applyFont="1" applyFill="1" applyBorder="1" applyAlignment="1">
      <alignment horizontal="right" vertical="center" wrapText="1"/>
    </xf>
    <xf numFmtId="3" fontId="8" fillId="5" borderId="41" xfId="0" applyNumberFormat="1" applyFont="1" applyFill="1" applyBorder="1" applyAlignment="1">
      <alignment horizontal="right" vertical="center" wrapText="1"/>
    </xf>
    <xf numFmtId="49" fontId="7" fillId="5" borderId="7" xfId="0" applyNumberFormat="1" applyFont="1" applyFill="1" applyBorder="1" applyAlignment="1">
      <alignment horizontal="right" vertical="center" wrapText="1"/>
    </xf>
    <xf numFmtId="49" fontId="8" fillId="4" borderId="47" xfId="0" applyNumberFormat="1" applyFont="1" applyFill="1" applyBorder="1" applyAlignment="1">
      <alignment horizontal="left" vertical="center" wrapText="1"/>
    </xf>
    <xf numFmtId="49" fontId="8" fillId="4" borderId="48" xfId="0" applyNumberFormat="1" applyFont="1" applyFill="1" applyBorder="1" applyAlignment="1">
      <alignment horizontal="left" vertical="center" wrapText="1"/>
    </xf>
    <xf numFmtId="3" fontId="8" fillId="4" borderId="49" xfId="0" applyNumberFormat="1" applyFont="1" applyFill="1" applyBorder="1" applyAlignment="1">
      <alignment horizontal="right" vertical="center" wrapText="1"/>
    </xf>
    <xf numFmtId="167" fontId="8" fillId="4" borderId="48" xfId="0" applyNumberFormat="1" applyFont="1" applyFill="1" applyBorder="1" applyAlignment="1">
      <alignment horizontal="right" vertical="center" wrapText="1"/>
    </xf>
    <xf numFmtId="3" fontId="12" fillId="5" borderId="4" xfId="0" applyNumberFormat="1" applyFont="1" applyFill="1" applyBorder="1" applyAlignment="1">
      <alignment horizontal="right" vertical="center" wrapText="1"/>
    </xf>
    <xf numFmtId="4" fontId="8" fillId="4" borderId="49" xfId="0" applyNumberFormat="1" applyFont="1" applyFill="1" applyBorder="1" applyAlignment="1">
      <alignment horizontal="right" vertical="center" wrapText="1"/>
    </xf>
    <xf numFmtId="49" fontId="7" fillId="5" borderId="41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167" fontId="7" fillId="9" borderId="50" xfId="0" applyNumberFormat="1" applyFont="1" applyFill="1" applyBorder="1" applyAlignment="1">
      <alignment horizontal="right" vertical="center" wrapText="1"/>
    </xf>
    <xf numFmtId="4" fontId="7" fillId="6" borderId="30" xfId="0" applyNumberFormat="1" applyFont="1" applyFill="1" applyBorder="1" applyAlignment="1">
      <alignment horizontal="right" vertical="center" wrapText="1"/>
    </xf>
    <xf numFmtId="167" fontId="7" fillId="6" borderId="31" xfId="0" applyNumberFormat="1" applyFont="1" applyFill="1" applyBorder="1" applyAlignment="1">
      <alignment horizontal="right" vertical="center" wrapText="1"/>
    </xf>
    <xf numFmtId="4" fontId="7" fillId="5" borderId="6" xfId="0" applyNumberFormat="1" applyFont="1" applyFill="1" applyBorder="1" applyAlignment="1">
      <alignment horizontal="right" vertical="center" wrapText="1"/>
    </xf>
    <xf numFmtId="4" fontId="9" fillId="5" borderId="2" xfId="0" applyNumberFormat="1" applyFont="1" applyFill="1" applyBorder="1" applyAlignment="1">
      <alignment horizontal="right" vertical="center" wrapText="1"/>
    </xf>
    <xf numFmtId="49" fontId="7" fillId="4" borderId="51" xfId="0" applyNumberFormat="1" applyFont="1" applyFill="1" applyBorder="1" applyAlignment="1">
      <alignment horizontal="left" vertical="center" wrapText="1" indent="2"/>
    </xf>
    <xf numFmtId="49" fontId="7" fillId="4" borderId="52" xfId="0" applyNumberFormat="1" applyFont="1" applyFill="1" applyBorder="1" applyAlignment="1">
      <alignment horizontal="left" vertical="center" wrapText="1"/>
    </xf>
    <xf numFmtId="4" fontId="7" fillId="4" borderId="11" xfId="0" applyNumberFormat="1" applyFont="1" applyFill="1" applyBorder="1" applyAlignment="1">
      <alignment horizontal="right" vertical="center" wrapText="1"/>
    </xf>
    <xf numFmtId="49" fontId="13" fillId="7" borderId="19" xfId="0" applyNumberFormat="1" applyFont="1" applyFill="1" applyBorder="1" applyAlignment="1">
      <alignment horizontal="left" vertical="center" wrapText="1"/>
    </xf>
    <xf numFmtId="49" fontId="8" fillId="7" borderId="53" xfId="0" applyNumberFormat="1" applyFont="1" applyFill="1" applyBorder="1" applyAlignment="1">
      <alignment horizontal="left" vertical="center" wrapText="1"/>
    </xf>
    <xf numFmtId="49" fontId="7" fillId="3" borderId="19" xfId="0" applyNumberFormat="1" applyFont="1" applyFill="1" applyBorder="1" applyAlignment="1">
      <alignment horizontal="right" vertical="center" wrapText="1"/>
    </xf>
    <xf numFmtId="49" fontId="8" fillId="4" borderId="54" xfId="0" applyNumberFormat="1" applyFont="1" applyFill="1" applyBorder="1" applyAlignment="1">
      <alignment horizontal="left" vertical="center" wrapText="1"/>
    </xf>
    <xf numFmtId="49" fontId="8" fillId="4" borderId="55" xfId="0" applyNumberFormat="1" applyFont="1" applyFill="1" applyBorder="1" applyAlignment="1">
      <alignment horizontal="left" vertical="center" wrapText="1"/>
    </xf>
    <xf numFmtId="3" fontId="8" fillId="4" borderId="54" xfId="0" applyNumberFormat="1" applyFont="1" applyFill="1" applyBorder="1" applyAlignment="1">
      <alignment horizontal="right" vertical="center" wrapText="1"/>
    </xf>
    <xf numFmtId="4" fontId="8" fillId="4" borderId="56" xfId="0" applyNumberFormat="1" applyFont="1" applyFill="1" applyBorder="1" applyAlignment="1">
      <alignment horizontal="right" vertical="center" wrapText="1"/>
    </xf>
    <xf numFmtId="167" fontId="8" fillId="4" borderId="57" xfId="0" applyNumberFormat="1" applyFont="1" applyFill="1" applyBorder="1" applyAlignment="1">
      <alignment horizontal="right" vertical="center" wrapText="1"/>
    </xf>
    <xf numFmtId="167" fontId="8" fillId="4" borderId="58" xfId="0" applyNumberFormat="1" applyFont="1" applyFill="1" applyBorder="1" applyAlignment="1">
      <alignment horizontal="right" vertical="center" wrapText="1"/>
    </xf>
    <xf numFmtId="49" fontId="8" fillId="4" borderId="13" xfId="0" applyNumberFormat="1" applyFont="1" applyFill="1" applyBorder="1" applyAlignment="1">
      <alignment horizontal="left" vertical="center" wrapText="1"/>
    </xf>
    <xf numFmtId="49" fontId="8" fillId="4" borderId="7" xfId="0" applyNumberFormat="1" applyFont="1" applyFill="1" applyBorder="1" applyAlignment="1">
      <alignment horizontal="left" vertical="center" wrapText="1"/>
    </xf>
    <xf numFmtId="3" fontId="8" fillId="4" borderId="13" xfId="0" applyNumberFormat="1" applyFont="1" applyFill="1" applyBorder="1" applyAlignment="1">
      <alignment horizontal="right" vertical="center" wrapText="1"/>
    </xf>
    <xf numFmtId="4" fontId="8" fillId="4" borderId="6" xfId="0" applyNumberFormat="1" applyFont="1" applyFill="1" applyBorder="1" applyAlignment="1">
      <alignment horizontal="right" vertical="center" wrapText="1"/>
    </xf>
    <xf numFmtId="167" fontId="8" fillId="4" borderId="6" xfId="0" applyNumberFormat="1" applyFont="1" applyFill="1" applyBorder="1" applyAlignment="1">
      <alignment horizontal="right" vertical="center" wrapText="1"/>
    </xf>
    <xf numFmtId="167" fontId="8" fillId="4" borderId="7" xfId="0" applyNumberFormat="1" applyFont="1" applyFill="1" applyBorder="1" applyAlignment="1">
      <alignment horizontal="right" vertical="center" wrapText="1"/>
    </xf>
    <xf numFmtId="49" fontId="7" fillId="2" borderId="59" xfId="0" applyNumberFormat="1" applyFont="1" applyFill="1" applyBorder="1" applyAlignment="1">
      <alignment horizontal="right" vertical="center" wrapText="1"/>
    </xf>
    <xf numFmtId="167" fontId="8" fillId="4" borderId="56" xfId="0" applyNumberFormat="1" applyFont="1" applyFill="1" applyBorder="1" applyAlignment="1">
      <alignment horizontal="right" vertical="center" wrapText="1"/>
    </xf>
    <xf numFmtId="167" fontId="8" fillId="4" borderId="18" xfId="0" applyNumberFormat="1" applyFont="1" applyFill="1" applyBorder="1" applyAlignment="1">
      <alignment horizontal="right" vertical="center" wrapText="1"/>
    </xf>
    <xf numFmtId="167" fontId="7" fillId="0" borderId="2" xfId="0" applyNumberFormat="1" applyFont="1" applyFill="1" applyBorder="1" applyAlignment="1">
      <alignment horizontal="right" vertical="center" wrapText="1"/>
    </xf>
    <xf numFmtId="167" fontId="7" fillId="0" borderId="3" xfId="0" applyNumberFormat="1" applyFont="1" applyFill="1" applyBorder="1" applyAlignment="1">
      <alignment horizontal="right" vertical="center" wrapText="1"/>
    </xf>
    <xf numFmtId="167" fontId="8" fillId="5" borderId="6" xfId="0" applyNumberFormat="1" applyFont="1" applyFill="1" applyBorder="1" applyAlignment="1">
      <alignment horizontal="right" vertical="center" wrapText="1"/>
    </xf>
    <xf numFmtId="49" fontId="8" fillId="7" borderId="45" xfId="0" applyNumberFormat="1" applyFont="1" applyFill="1" applyBorder="1" applyAlignment="1">
      <alignment horizontal="left" vertical="center" wrapText="1"/>
    </xf>
    <xf numFmtId="49" fontId="8" fillId="7" borderId="60" xfId="0" applyNumberFormat="1" applyFont="1" applyFill="1" applyBorder="1" applyAlignment="1">
      <alignment horizontal="left" vertical="center" wrapText="1"/>
    </xf>
    <xf numFmtId="49" fontId="8" fillId="7" borderId="61" xfId="0" applyNumberFormat="1" applyFont="1" applyFill="1" applyBorder="1" applyAlignment="1">
      <alignment horizontal="left" vertical="center" wrapText="1"/>
    </xf>
    <xf numFmtId="49" fontId="8" fillId="7" borderId="62" xfId="0" applyNumberFormat="1" applyFont="1" applyFill="1" applyBorder="1" applyAlignment="1">
      <alignment horizontal="left" vertical="center" wrapText="1"/>
    </xf>
    <xf numFmtId="49" fontId="3" fillId="6" borderId="0" xfId="0" applyNumberFormat="1" applyFont="1" applyFill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49" fontId="6" fillId="7" borderId="63" xfId="0" applyNumberFormat="1" applyFont="1" applyFill="1" applyBorder="1" applyAlignment="1">
      <alignment horizontal="left" vertical="center" wrapText="1"/>
    </xf>
    <xf numFmtId="49" fontId="6" fillId="7" borderId="59" xfId="0" applyNumberFormat="1" applyFont="1" applyFill="1" applyBorder="1" applyAlignment="1">
      <alignment horizontal="left" vertical="center" wrapText="1"/>
    </xf>
    <xf numFmtId="49" fontId="8" fillId="8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9EEF4"/>
      <rgbColor rgb="00000000"/>
      <rgbColor rgb="00C3D6EB"/>
      <rgbColor rgb="00C6C4C4"/>
      <rgbColor rgb="00FFF843"/>
      <rgbColor rgb="00B7CFE8"/>
      <rgbColor rgb="00FFFFFF"/>
      <rgbColor rgb="00D5E3F2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showGridLines="0" tabSelected="1" workbookViewId="0" topLeftCell="A1">
      <selection activeCell="H2" sqref="H2"/>
    </sheetView>
  </sheetViews>
  <sheetFormatPr defaultColWidth="9.140625" defaultRowHeight="12.75"/>
  <cols>
    <col min="1" max="1" width="26.7109375" style="0" customWidth="1"/>
    <col min="2" max="2" width="17.140625" style="0" customWidth="1"/>
    <col min="3" max="3" width="11.00390625" style="0" customWidth="1"/>
    <col min="4" max="4" width="16.8515625" style="0" customWidth="1"/>
    <col min="5" max="5" width="8.8515625" style="0" customWidth="1"/>
    <col min="6" max="6" width="11.421875" style="0" customWidth="1"/>
    <col min="7" max="7" width="16.8515625" style="0" customWidth="1"/>
    <col min="8" max="8" width="8.421875" style="0" customWidth="1"/>
  </cols>
  <sheetData>
    <row r="1" spans="1:7" ht="12.75" customHeight="1">
      <c r="A1" s="216" t="s">
        <v>0</v>
      </c>
      <c r="B1" s="216"/>
      <c r="C1" s="216"/>
      <c r="D1" s="216"/>
      <c r="G1" s="1"/>
    </row>
    <row r="2" spans="1:8" ht="15" customHeight="1">
      <c r="A2" s="217" t="s">
        <v>97</v>
      </c>
      <c r="B2" s="217"/>
      <c r="C2" s="217"/>
      <c r="D2" s="217"/>
      <c r="E2" s="217"/>
      <c r="F2" s="217"/>
      <c r="G2" s="217"/>
      <c r="H2" t="s">
        <v>109</v>
      </c>
    </row>
    <row r="3" spans="1:7" ht="15.75" customHeight="1" thickBot="1">
      <c r="A3" s="218" t="s">
        <v>1</v>
      </c>
      <c r="B3" s="218"/>
      <c r="C3" s="218"/>
      <c r="D3" s="218"/>
      <c r="E3" s="218"/>
      <c r="F3" s="218"/>
      <c r="G3" s="3">
        <v>40770</v>
      </c>
    </row>
    <row r="4" spans="1:8" ht="13.5" thickBot="1">
      <c r="A4" s="219" t="s">
        <v>2</v>
      </c>
      <c r="B4" s="220"/>
      <c r="C4" s="97" t="s">
        <v>3</v>
      </c>
      <c r="D4" s="98" t="s">
        <v>99</v>
      </c>
      <c r="E4" s="99" t="s">
        <v>4</v>
      </c>
      <c r="F4" s="100" t="s">
        <v>5</v>
      </c>
      <c r="G4" s="100" t="s">
        <v>98</v>
      </c>
      <c r="H4" s="101" t="s">
        <v>6</v>
      </c>
    </row>
    <row r="5" spans="1:8" ht="13.5" customHeight="1" thickBot="1">
      <c r="A5" s="212" t="s">
        <v>7</v>
      </c>
      <c r="B5" s="213"/>
      <c r="C5" s="4">
        <v>29561730</v>
      </c>
      <c r="D5" s="5">
        <f>D18</f>
        <v>17335211.52</v>
      </c>
      <c r="E5" s="6">
        <f>D5/C5*100</f>
        <v>58.64072068853886</v>
      </c>
      <c r="F5" s="7">
        <v>30477858</v>
      </c>
      <c r="G5" s="8">
        <f>G21+G24+G25+G26+G27</f>
        <v>17824068.310000002</v>
      </c>
      <c r="H5" s="9">
        <f>G5/F5*100</f>
        <v>58.48202426167877</v>
      </c>
    </row>
    <row r="6" spans="1:8" ht="13.5" customHeight="1" thickBot="1">
      <c r="A6" s="214" t="s">
        <v>8</v>
      </c>
      <c r="B6" s="215"/>
      <c r="C6" s="10">
        <v>-30961730</v>
      </c>
      <c r="D6" s="11">
        <f>D8</f>
        <v>-18071193.45</v>
      </c>
      <c r="E6" s="12">
        <f>D6/C6*100</f>
        <v>58.36622646731949</v>
      </c>
      <c r="F6" s="13">
        <v>-31977857.56</v>
      </c>
      <c r="G6" s="14">
        <f>G10+G11+G12+G13+G16</f>
        <v>-18632452.33</v>
      </c>
      <c r="H6" s="15">
        <f>G6/F6*100</f>
        <v>58.266731268784845</v>
      </c>
    </row>
    <row r="7" spans="1:8" ht="13.5" thickBot="1">
      <c r="A7" s="16" t="s">
        <v>9</v>
      </c>
      <c r="B7" s="17"/>
      <c r="C7" s="18"/>
      <c r="D7" s="18"/>
      <c r="E7" s="19"/>
      <c r="F7" s="18"/>
      <c r="G7" s="20"/>
      <c r="H7" s="19"/>
    </row>
    <row r="8" spans="1:8" ht="13.5" thickBot="1">
      <c r="A8" s="21" t="s">
        <v>10</v>
      </c>
      <c r="B8" s="22" t="s">
        <v>11</v>
      </c>
      <c r="C8" s="23">
        <f>C9+C11+C12+C13+C14+C15</f>
        <v>-30961730</v>
      </c>
      <c r="D8" s="190">
        <f>D9+D11+D12+D13+D16</f>
        <v>-18071193.45</v>
      </c>
      <c r="E8" s="24">
        <f>D8/C8*100</f>
        <v>58.36622646731949</v>
      </c>
      <c r="F8" s="23">
        <f>F9+F11+F12+F13+F14+F15</f>
        <v>-31977857.56</v>
      </c>
      <c r="G8" s="25">
        <f>G10+G11+G12+G13+G16</f>
        <v>-18632452.33</v>
      </c>
      <c r="H8" s="183">
        <f>G8/F8*100</f>
        <v>58.266731268784845</v>
      </c>
    </row>
    <row r="9" spans="1:8" ht="14.25" thickBot="1" thickTop="1">
      <c r="A9" s="154" t="s">
        <v>12</v>
      </c>
      <c r="B9" s="155" t="s">
        <v>13</v>
      </c>
      <c r="C9" s="26">
        <v>-30071030</v>
      </c>
      <c r="D9" s="27">
        <v>-17631855.49</v>
      </c>
      <c r="E9" s="28">
        <f>D9/C9*100</f>
        <v>58.63402580490259</v>
      </c>
      <c r="F9" s="29">
        <v>-31105171</v>
      </c>
      <c r="G9" s="38">
        <v>-17120658.83</v>
      </c>
      <c r="H9" s="39">
        <f>G9/F9*100</f>
        <v>55.04119823035211</v>
      </c>
    </row>
    <row r="10" spans="1:9" ht="13.5" thickBot="1">
      <c r="A10" s="32" t="s">
        <v>14</v>
      </c>
      <c r="B10" s="33" t="s">
        <v>15</v>
      </c>
      <c r="C10" s="34">
        <v>0</v>
      </c>
      <c r="D10" s="35">
        <v>0</v>
      </c>
      <c r="E10" s="36" t="s">
        <v>16</v>
      </c>
      <c r="F10" s="37">
        <v>-1030000</v>
      </c>
      <c r="G10" s="30">
        <f>G9+F10</f>
        <v>-18150658.83</v>
      </c>
      <c r="H10" s="31">
        <f>G10/F9*100</f>
        <v>58.35254475855477</v>
      </c>
      <c r="I10" s="182"/>
    </row>
    <row r="11" spans="1:8" ht="13.5" customHeight="1" thickBot="1">
      <c r="A11" s="156" t="s">
        <v>17</v>
      </c>
      <c r="B11" s="91" t="s">
        <v>18</v>
      </c>
      <c r="C11" s="40">
        <v>-188900</v>
      </c>
      <c r="D11" s="41">
        <v>-114967.95</v>
      </c>
      <c r="E11" s="28">
        <f>D11/C11*100</f>
        <v>60.861805187930116</v>
      </c>
      <c r="F11" s="29">
        <v>-187791</v>
      </c>
      <c r="G11" s="30">
        <v>-188198</v>
      </c>
      <c r="H11" s="31">
        <f>G11/F11*100</f>
        <v>100.21673030123914</v>
      </c>
    </row>
    <row r="12" spans="1:8" ht="13.5" customHeight="1" thickBot="1">
      <c r="A12" s="156" t="s">
        <v>19</v>
      </c>
      <c r="B12" s="91" t="s">
        <v>20</v>
      </c>
      <c r="C12" s="40">
        <v>-389000</v>
      </c>
      <c r="D12" s="41">
        <v>-232716.48</v>
      </c>
      <c r="E12" s="28">
        <f>D12/C12*100</f>
        <v>59.82428791773779</v>
      </c>
      <c r="F12" s="29">
        <v>-410049.72</v>
      </c>
      <c r="G12" s="30">
        <v>-212912.84</v>
      </c>
      <c r="H12" s="31">
        <f>G12/F12*100</f>
        <v>51.9236642814925</v>
      </c>
    </row>
    <row r="13" spans="1:8" ht="13.5" thickBot="1">
      <c r="A13" s="156" t="s">
        <v>21</v>
      </c>
      <c r="B13" s="91" t="s">
        <v>22</v>
      </c>
      <c r="C13" s="40">
        <v>-4700</v>
      </c>
      <c r="D13" s="41">
        <v>-3255.09</v>
      </c>
      <c r="E13" s="28">
        <f>D13/C13*100</f>
        <v>69.2572340425532</v>
      </c>
      <c r="F13" s="29">
        <v>-4275.84</v>
      </c>
      <c r="G13" s="30">
        <v>-838.5</v>
      </c>
      <c r="H13" s="31">
        <v>15.688145487202512</v>
      </c>
    </row>
    <row r="14" spans="1:8" ht="12" customHeight="1" thickBot="1">
      <c r="A14" s="156" t="s">
        <v>23</v>
      </c>
      <c r="B14" s="91" t="s">
        <v>24</v>
      </c>
      <c r="C14" s="40">
        <v>-188100</v>
      </c>
      <c r="D14" s="187">
        <v>-21898.44</v>
      </c>
      <c r="E14" s="28">
        <f>D14/C14*100</f>
        <v>11.641913875598085</v>
      </c>
      <c r="F14" s="29">
        <v>-190570</v>
      </c>
      <c r="G14" s="209">
        <v>-19844.16</v>
      </c>
      <c r="H14" s="210">
        <v>7.534234139686205</v>
      </c>
    </row>
    <row r="15" spans="1:8" ht="13.5" thickBot="1">
      <c r="A15" s="42"/>
      <c r="B15" s="43" t="s">
        <v>25</v>
      </c>
      <c r="C15" s="40">
        <v>-120000</v>
      </c>
      <c r="D15" s="35">
        <v>0</v>
      </c>
      <c r="E15" s="36" t="s">
        <v>16</v>
      </c>
      <c r="F15" s="29">
        <v>-80000</v>
      </c>
      <c r="G15" s="38">
        <v>0</v>
      </c>
      <c r="H15" s="39">
        <v>0</v>
      </c>
    </row>
    <row r="16" spans="1:8" ht="13.5" thickBot="1">
      <c r="A16" s="44" t="s">
        <v>26</v>
      </c>
      <c r="B16" s="45" t="s">
        <v>15</v>
      </c>
      <c r="C16" s="46">
        <v>-66500</v>
      </c>
      <c r="D16" s="186">
        <f>D14+C16</f>
        <v>-88398.44</v>
      </c>
      <c r="E16" s="49">
        <f>D16/C14*100</f>
        <v>46.99544922913344</v>
      </c>
      <c r="F16" s="46">
        <v>-60000</v>
      </c>
      <c r="G16" s="211">
        <f>G14+F16</f>
        <v>-79844.16</v>
      </c>
      <c r="H16" s="82">
        <f>G16/F14*100</f>
        <v>41.89754945689248</v>
      </c>
    </row>
    <row r="17" spans="1:8" ht="13.5" thickBot="1">
      <c r="A17" s="16" t="s">
        <v>27</v>
      </c>
      <c r="B17" s="50"/>
      <c r="C17" s="102"/>
      <c r="D17" s="103"/>
      <c r="E17" s="104"/>
      <c r="F17" s="102"/>
      <c r="G17" s="105"/>
      <c r="H17" s="106"/>
    </row>
    <row r="18" spans="1:8" ht="13.5" thickBot="1">
      <c r="A18" s="188" t="s">
        <v>28</v>
      </c>
      <c r="B18" s="189" t="s">
        <v>29</v>
      </c>
      <c r="C18" s="107">
        <v>29561730</v>
      </c>
      <c r="D18" s="25">
        <f>D21+D24+D25+D26+D27</f>
        <v>17335211.52</v>
      </c>
      <c r="E18" s="24">
        <f>D18/C18*100</f>
        <v>58.64072068853886</v>
      </c>
      <c r="F18" s="107">
        <v>30477858</v>
      </c>
      <c r="G18" s="25">
        <f>G21+G24+G25+G26+G27</f>
        <v>17824068.310000002</v>
      </c>
      <c r="H18" s="24">
        <f>G18/F18*100</f>
        <v>58.48202426167877</v>
      </c>
    </row>
    <row r="19" spans="1:8" ht="14.25" thickBot="1" thickTop="1">
      <c r="A19" s="156" t="s">
        <v>30</v>
      </c>
      <c r="B19" s="91" t="s">
        <v>31</v>
      </c>
      <c r="C19" s="108">
        <v>19366280</v>
      </c>
      <c r="D19" s="109">
        <v>11379072.05</v>
      </c>
      <c r="E19" s="110">
        <f>D19/C19*100</f>
        <v>58.75713895492578</v>
      </c>
      <c r="F19" s="111">
        <v>20149401</v>
      </c>
      <c r="G19" s="112">
        <v>11648665.92</v>
      </c>
      <c r="H19" s="110">
        <f>G19/F19*100</f>
        <v>57.811474991241674</v>
      </c>
    </row>
    <row r="20" spans="1:8" ht="13.5" thickBot="1">
      <c r="A20" s="32" t="s">
        <v>32</v>
      </c>
      <c r="B20" s="33" t="s">
        <v>15</v>
      </c>
      <c r="C20" s="35">
        <v>25000</v>
      </c>
      <c r="D20" s="35">
        <f>D19+C20</f>
        <v>11404072.05</v>
      </c>
      <c r="E20" s="39">
        <f>D20/C19*100</f>
        <v>58.886229311979385</v>
      </c>
      <c r="F20" s="38">
        <v>-50000</v>
      </c>
      <c r="G20" s="38">
        <f>G19+F20</f>
        <v>11598665.92</v>
      </c>
      <c r="H20" s="39">
        <f>G20/F19*100</f>
        <v>57.56332865676751</v>
      </c>
    </row>
    <row r="21" spans="1:8" ht="12.75">
      <c r="A21" s="113" t="s">
        <v>87</v>
      </c>
      <c r="B21" s="114" t="s">
        <v>15</v>
      </c>
      <c r="C21" s="115">
        <v>-84500</v>
      </c>
      <c r="D21" s="116">
        <f>D20+C21</f>
        <v>11319572.05</v>
      </c>
      <c r="E21" s="117">
        <f>D21/C19*100</f>
        <v>58.449903905138214</v>
      </c>
      <c r="F21" s="118">
        <v>-80000</v>
      </c>
      <c r="G21" s="119">
        <f>G20+F21</f>
        <v>11518665.92</v>
      </c>
      <c r="H21" s="120">
        <f>G21/F19*100</f>
        <v>57.166294521608854</v>
      </c>
    </row>
    <row r="22" spans="1:8" ht="13.5" thickBot="1">
      <c r="A22" s="158" t="s">
        <v>33</v>
      </c>
      <c r="B22" s="159" t="s">
        <v>34</v>
      </c>
      <c r="C22" s="121">
        <v>4754150</v>
      </c>
      <c r="D22" s="184">
        <v>2824620.43</v>
      </c>
      <c r="E22" s="185">
        <f>D22/C22*100</f>
        <v>59.41378437785934</v>
      </c>
      <c r="F22" s="122">
        <v>4681182</v>
      </c>
      <c r="G22" s="123">
        <v>3068651.13</v>
      </c>
      <c r="H22" s="124">
        <f>G22/F22*100</f>
        <v>65.55291227728381</v>
      </c>
    </row>
    <row r="23" spans="1:8" ht="13.5" thickBot="1">
      <c r="A23" s="125" t="s">
        <v>101</v>
      </c>
      <c r="B23" s="33" t="s">
        <v>15</v>
      </c>
      <c r="C23" s="34">
        <v>-30500</v>
      </c>
      <c r="D23" s="35">
        <f>D22+C23</f>
        <v>2794120.43</v>
      </c>
      <c r="E23" s="36" t="s">
        <v>16</v>
      </c>
      <c r="F23" s="34">
        <v>-250000</v>
      </c>
      <c r="G23" s="38">
        <f>G22+F23</f>
        <v>2818651.13</v>
      </c>
      <c r="H23" s="39">
        <f>G23/F22*100</f>
        <v>60.21238076195286</v>
      </c>
    </row>
    <row r="24" spans="1:8" ht="12.75" customHeight="1">
      <c r="A24" s="125" t="s">
        <v>100</v>
      </c>
      <c r="B24" s="126" t="s">
        <v>15</v>
      </c>
      <c r="C24" s="127">
        <v>100000</v>
      </c>
      <c r="D24" s="116">
        <f>D23+C24</f>
        <v>2894120.43</v>
      </c>
      <c r="E24" s="117">
        <f>D24/C22*100</f>
        <v>60.8756650505348</v>
      </c>
      <c r="F24" s="127">
        <v>100000</v>
      </c>
      <c r="G24" s="119">
        <f>G23+F24</f>
        <v>2918651.13</v>
      </c>
      <c r="H24" s="120">
        <f>G24/F22*100</f>
        <v>62.34859336808524</v>
      </c>
    </row>
    <row r="25" spans="1:8" ht="13.5" thickBot="1">
      <c r="A25" s="156" t="s">
        <v>35</v>
      </c>
      <c r="B25" s="91" t="s">
        <v>36</v>
      </c>
      <c r="C25" s="67">
        <v>1162900</v>
      </c>
      <c r="D25" s="41">
        <v>659211.31</v>
      </c>
      <c r="E25" s="28">
        <f>D25/C25*100</f>
        <v>56.68684409665492</v>
      </c>
      <c r="F25" s="74">
        <v>1211140</v>
      </c>
      <c r="G25" s="30">
        <v>783543.72</v>
      </c>
      <c r="H25" s="31">
        <f>G25/F25*100</f>
        <v>64.69472728173457</v>
      </c>
    </row>
    <row r="26" spans="1:8" ht="13.5" thickBot="1">
      <c r="A26" s="156" t="s">
        <v>37</v>
      </c>
      <c r="B26" s="91" t="s">
        <v>38</v>
      </c>
      <c r="C26" s="67">
        <v>15000</v>
      </c>
      <c r="D26" s="41">
        <v>19442.52</v>
      </c>
      <c r="E26" s="28">
        <f>D26/C26*100</f>
        <v>129.6168</v>
      </c>
      <c r="F26" s="74">
        <v>15000</v>
      </c>
      <c r="G26" s="30">
        <v>9156.21</v>
      </c>
      <c r="H26" s="31">
        <f>G26/F26*100</f>
        <v>61.04139999999999</v>
      </c>
    </row>
    <row r="27" spans="1:8" ht="13.5" thickBot="1">
      <c r="A27" s="156" t="s">
        <v>39</v>
      </c>
      <c r="B27" s="91" t="s">
        <v>40</v>
      </c>
      <c r="C27" s="67">
        <v>4263400</v>
      </c>
      <c r="D27" s="41">
        <f>D28+D29+D31</f>
        <v>2442865.21</v>
      </c>
      <c r="E27" s="28">
        <f>D27/C27*100</f>
        <v>57.29852254069522</v>
      </c>
      <c r="F27" s="74">
        <v>4421135</v>
      </c>
      <c r="G27" s="30">
        <f>G28+G30+G32</f>
        <v>2594051.33</v>
      </c>
      <c r="H27" s="31">
        <f>G27/F27*100</f>
        <v>58.67387740930779</v>
      </c>
    </row>
    <row r="28" spans="1:8" ht="13.5" thickBot="1">
      <c r="A28" s="52" t="s">
        <v>41</v>
      </c>
      <c r="B28" s="43" t="s">
        <v>42</v>
      </c>
      <c r="C28" s="77">
        <v>379300</v>
      </c>
      <c r="D28" s="35">
        <v>227532.52</v>
      </c>
      <c r="E28" s="39">
        <f>D28/C28*100</f>
        <v>59.98748220406011</v>
      </c>
      <c r="F28" s="77">
        <v>372500</v>
      </c>
      <c r="G28" s="38">
        <v>171228.14</v>
      </c>
      <c r="H28" s="39">
        <f>G28/F28*100</f>
        <v>45.967285906040274</v>
      </c>
    </row>
    <row r="29" spans="1:8" ht="13.5" thickBot="1">
      <c r="A29" s="52"/>
      <c r="B29" s="43" t="s">
        <v>43</v>
      </c>
      <c r="C29" s="77">
        <v>3800000</v>
      </c>
      <c r="D29" s="35">
        <v>2199194.02</v>
      </c>
      <c r="E29" s="39">
        <f>D29/C29*100</f>
        <v>57.873526842105264</v>
      </c>
      <c r="F29" s="77">
        <v>3961185</v>
      </c>
      <c r="G29" s="38">
        <v>1965752.58</v>
      </c>
      <c r="H29" s="39">
        <f>G29/F29*100</f>
        <v>49.62536665164591</v>
      </c>
    </row>
    <row r="30" spans="1:8" ht="13.5" thickBot="1">
      <c r="A30" s="32" t="s">
        <v>43</v>
      </c>
      <c r="B30" s="33" t="s">
        <v>15</v>
      </c>
      <c r="C30" s="77">
        <v>0</v>
      </c>
      <c r="D30" s="35">
        <v>0</v>
      </c>
      <c r="E30" s="39">
        <v>0</v>
      </c>
      <c r="F30" s="128">
        <v>340000</v>
      </c>
      <c r="G30" s="38">
        <f>G29+F30</f>
        <v>2305752.58</v>
      </c>
      <c r="H30" s="39">
        <f>G30/F29*100</f>
        <v>58.208656752966604</v>
      </c>
    </row>
    <row r="31" spans="1:8" ht="13.5" thickBot="1">
      <c r="A31" s="52" t="s">
        <v>44</v>
      </c>
      <c r="B31" s="43" t="s">
        <v>40</v>
      </c>
      <c r="C31" s="77">
        <v>84100</v>
      </c>
      <c r="D31" s="35">
        <v>16138.67</v>
      </c>
      <c r="E31" s="39">
        <f>D31/C31*100</f>
        <v>19.18985731272295</v>
      </c>
      <c r="F31" s="128">
        <v>87450</v>
      </c>
      <c r="G31" s="38">
        <v>194194.55</v>
      </c>
      <c r="H31" s="39">
        <f>G31/F31*100</f>
        <v>222.06352201257863</v>
      </c>
    </row>
    <row r="32" spans="1:8" ht="13.5" thickBot="1">
      <c r="A32" s="44" t="s">
        <v>89</v>
      </c>
      <c r="B32" s="53" t="s">
        <v>15</v>
      </c>
      <c r="C32" s="129">
        <v>0</v>
      </c>
      <c r="D32" s="47">
        <v>0</v>
      </c>
      <c r="E32" s="49">
        <v>0</v>
      </c>
      <c r="F32" s="129">
        <v>-66000</v>
      </c>
      <c r="G32" s="48">
        <v>117070.61</v>
      </c>
      <c r="H32" s="49">
        <f>G32/F31*100</f>
        <v>133.8714808461978</v>
      </c>
    </row>
    <row r="34" ht="13.5" thickBot="1"/>
    <row r="35" spans="1:8" ht="13.5" thickBot="1">
      <c r="A35" s="191" t="s">
        <v>103</v>
      </c>
      <c r="B35" s="192" t="s">
        <v>47</v>
      </c>
      <c r="C35" s="97" t="s">
        <v>3</v>
      </c>
      <c r="D35" s="98" t="s">
        <v>108</v>
      </c>
      <c r="E35" s="98" t="s">
        <v>102</v>
      </c>
      <c r="F35" s="193" t="s">
        <v>5</v>
      </c>
      <c r="G35" s="100" t="s">
        <v>86</v>
      </c>
      <c r="H35" s="101" t="s">
        <v>6</v>
      </c>
    </row>
    <row r="36" spans="1:8" ht="12.75">
      <c r="A36" s="194" t="s">
        <v>106</v>
      </c>
      <c r="B36" s="195" t="s">
        <v>11</v>
      </c>
      <c r="C36" s="196">
        <v>-30541530</v>
      </c>
      <c r="D36" s="197">
        <v>-17633119.95</v>
      </c>
      <c r="E36" s="198">
        <f>D36/C36*100</f>
        <v>57.73489392967542</v>
      </c>
      <c r="F36" s="196">
        <v>-31384658</v>
      </c>
      <c r="G36" s="199">
        <v>-17542452.33</v>
      </c>
      <c r="H36" s="198">
        <f>G36/F36*100</f>
        <v>55.894992801897025</v>
      </c>
    </row>
    <row r="37" spans="1:8" ht="13.5" thickBot="1">
      <c r="A37" s="200" t="s">
        <v>107</v>
      </c>
      <c r="B37" s="201" t="s">
        <v>29</v>
      </c>
      <c r="C37" s="202">
        <v>11262265</v>
      </c>
      <c r="D37" s="203">
        <v>6680493.43</v>
      </c>
      <c r="E37" s="208">
        <f>D37/C37*100</f>
        <v>59.31749457147385</v>
      </c>
      <c r="F37" s="202">
        <v>11737697</v>
      </c>
      <c r="G37" s="204">
        <v>6239685.84</v>
      </c>
      <c r="H37" s="205">
        <f>G37/F37*100</f>
        <v>53.159370530692684</v>
      </c>
    </row>
    <row r="38" ht="13.5" thickBot="1"/>
    <row r="39" spans="1:8" ht="13.5" thickBot="1">
      <c r="A39" s="191" t="s">
        <v>104</v>
      </c>
      <c r="B39" s="192" t="s">
        <v>78</v>
      </c>
      <c r="C39" s="97" t="s">
        <v>3</v>
      </c>
      <c r="D39" s="98" t="s">
        <v>108</v>
      </c>
      <c r="E39" s="206" t="s">
        <v>102</v>
      </c>
      <c r="F39" s="193" t="s">
        <v>5</v>
      </c>
      <c r="G39" s="100" t="s">
        <v>86</v>
      </c>
      <c r="H39" s="101" t="s">
        <v>6</v>
      </c>
    </row>
    <row r="40" spans="1:8" ht="12.75">
      <c r="A40" s="194" t="s">
        <v>106</v>
      </c>
      <c r="B40" s="195" t="s">
        <v>11</v>
      </c>
      <c r="C40" s="196">
        <v>-71400</v>
      </c>
      <c r="D40" s="197">
        <v>-124966.45</v>
      </c>
      <c r="E40" s="198">
        <f>D40/C40*100</f>
        <v>175.02303921568628</v>
      </c>
      <c r="F40" s="196">
        <v>-225000</v>
      </c>
      <c r="G40" s="207">
        <v>-1718</v>
      </c>
      <c r="H40" s="198">
        <f>G40/F40*100</f>
        <v>0.7635555555555555</v>
      </c>
    </row>
    <row r="41" spans="1:8" ht="13.5" thickBot="1">
      <c r="A41" s="200" t="s">
        <v>107</v>
      </c>
      <c r="B41" s="201" t="s">
        <v>29</v>
      </c>
      <c r="C41" s="202">
        <v>15313803</v>
      </c>
      <c r="D41" s="203">
        <v>8928156.62</v>
      </c>
      <c r="E41" s="208">
        <f>D41/C41*100</f>
        <v>58.301367857481246</v>
      </c>
      <c r="F41" s="202">
        <v>15668110</v>
      </c>
      <c r="G41" s="204">
        <v>9858565.05</v>
      </c>
      <c r="H41" s="205">
        <f>G41/F41*100</f>
        <v>62.92121417324745</v>
      </c>
    </row>
    <row r="42" ht="13.5" thickBot="1"/>
    <row r="43" spans="1:8" ht="13.5" thickBot="1">
      <c r="A43" s="191" t="s">
        <v>105</v>
      </c>
      <c r="B43" s="192" t="s">
        <v>81</v>
      </c>
      <c r="C43" s="97" t="s">
        <v>3</v>
      </c>
      <c r="D43" s="98" t="s">
        <v>108</v>
      </c>
      <c r="E43" s="206" t="s">
        <v>102</v>
      </c>
      <c r="F43" s="193" t="s">
        <v>5</v>
      </c>
      <c r="G43" s="100" t="s">
        <v>86</v>
      </c>
      <c r="H43" s="101" t="s">
        <v>6</v>
      </c>
    </row>
    <row r="44" spans="1:8" ht="12.75">
      <c r="A44" s="194" t="s">
        <v>106</v>
      </c>
      <c r="B44" s="195" t="s">
        <v>11</v>
      </c>
      <c r="C44" s="196">
        <v>-348800</v>
      </c>
      <c r="D44" s="197">
        <v>-246607.05</v>
      </c>
      <c r="E44" s="198">
        <f>D44/C44*100</f>
        <v>70.7015625</v>
      </c>
      <c r="F44" s="196">
        <v>-368199.72</v>
      </c>
      <c r="G44" s="207">
        <v>-220386.98</v>
      </c>
      <c r="H44" s="198">
        <f>G44/F44*100</f>
        <v>59.855281801952486</v>
      </c>
    </row>
    <row r="45" spans="1:8" ht="13.5" thickBot="1">
      <c r="A45" s="200" t="s">
        <v>107</v>
      </c>
      <c r="B45" s="201" t="s">
        <v>29</v>
      </c>
      <c r="C45" s="202">
        <v>2985662</v>
      </c>
      <c r="D45" s="203">
        <v>1716561.47</v>
      </c>
      <c r="E45" s="208">
        <f>D45/C45*100</f>
        <v>57.49349624974294</v>
      </c>
      <c r="F45" s="202">
        <v>3072051</v>
      </c>
      <c r="G45" s="204">
        <v>1744331.76</v>
      </c>
      <c r="H45" s="205">
        <f>G45/F45*100</f>
        <v>56.780690164323445</v>
      </c>
    </row>
    <row r="47" ht="12.75">
      <c r="G47" s="181"/>
    </row>
    <row r="48" ht="12.75">
      <c r="G48" s="181"/>
    </row>
  </sheetData>
  <mergeCells count="6">
    <mergeCell ref="A5:B5"/>
    <mergeCell ref="A6:B6"/>
    <mergeCell ref="A1:D1"/>
    <mergeCell ref="A2:G2"/>
    <mergeCell ref="A3:F3"/>
    <mergeCell ref="A4:B4"/>
  </mergeCells>
  <printOptions/>
  <pageMargins left="0.79" right="0.79" top="0.98" bottom="0.98" header="0.49" footer="0.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I10" sqref="I10"/>
    </sheetView>
  </sheetViews>
  <sheetFormatPr defaultColWidth="9.140625" defaultRowHeight="12.75"/>
  <cols>
    <col min="1" max="1" width="36.7109375" style="0" customWidth="1"/>
    <col min="2" max="2" width="16.7109375" style="0" customWidth="1"/>
    <col min="3" max="3" width="11.7109375" style="0" customWidth="1"/>
    <col min="4" max="5" width="16.7109375" style="0" customWidth="1"/>
    <col min="6" max="6" width="10.7109375" style="0" customWidth="1"/>
  </cols>
  <sheetData>
    <row r="1" spans="1:7" ht="12.75" customHeight="1">
      <c r="A1" s="216" t="s">
        <v>0</v>
      </c>
      <c r="B1" s="216"/>
      <c r="C1" s="216"/>
      <c r="D1" s="216"/>
      <c r="G1" s="1"/>
    </row>
    <row r="2" spans="1:7" ht="15" customHeight="1">
      <c r="A2" s="217" t="s">
        <v>88</v>
      </c>
      <c r="B2" s="217"/>
      <c r="C2" s="217"/>
      <c r="D2" s="217"/>
      <c r="E2" s="217"/>
      <c r="F2" s="217"/>
      <c r="G2" s="217"/>
    </row>
    <row r="3" spans="1:7" ht="15.75" thickBot="1">
      <c r="A3" s="218" t="s">
        <v>45</v>
      </c>
      <c r="B3" s="218"/>
      <c r="C3" s="218"/>
      <c r="D3" s="218"/>
      <c r="E3" s="147"/>
      <c r="F3" s="1">
        <v>40703</v>
      </c>
      <c r="G3" s="3"/>
    </row>
    <row r="4" spans="1:6" ht="13.5" thickBot="1">
      <c r="A4" s="133" t="s">
        <v>2</v>
      </c>
      <c r="B4" s="134"/>
      <c r="C4" s="135" t="s">
        <v>5</v>
      </c>
      <c r="D4" s="54" t="s">
        <v>90</v>
      </c>
      <c r="E4" s="54" t="s">
        <v>86</v>
      </c>
      <c r="F4" s="55" t="s">
        <v>6</v>
      </c>
    </row>
    <row r="5" spans="1:6" ht="13.5" thickBot="1">
      <c r="A5" s="56" t="s">
        <v>46</v>
      </c>
      <c r="B5" s="57" t="s">
        <v>47</v>
      </c>
      <c r="C5" s="58">
        <f>C6+C12</f>
        <v>-19646963</v>
      </c>
      <c r="D5" s="13">
        <f>D6+D12</f>
        <v>-9920347.370000001</v>
      </c>
      <c r="E5" s="14">
        <f>E6+E12</f>
        <v>-6612228.730000001</v>
      </c>
      <c r="F5" s="15">
        <f aca="true" t="shared" si="0" ref="F5:F15">E5/C5*100</f>
        <v>33.655220554952955</v>
      </c>
    </row>
    <row r="6" spans="1:6" ht="13.5" thickBot="1">
      <c r="A6" s="59" t="s">
        <v>10</v>
      </c>
      <c r="B6" s="60" t="s">
        <v>11</v>
      </c>
      <c r="C6" s="61">
        <v>-31384658</v>
      </c>
      <c r="D6" s="62">
        <f>SUM(D7:D11)</f>
        <v>-13076938.700000001</v>
      </c>
      <c r="E6" s="62">
        <f>SUM(E7:E11)</f>
        <v>-10203647.510000002</v>
      </c>
      <c r="F6" s="64">
        <f t="shared" si="0"/>
        <v>32.51157782251443</v>
      </c>
    </row>
    <row r="7" spans="1:6" ht="14.25" thickBot="1" thickTop="1">
      <c r="A7" s="65" t="s">
        <v>12</v>
      </c>
      <c r="B7" s="66" t="s">
        <v>13</v>
      </c>
      <c r="C7" s="67">
        <v>-30871166</v>
      </c>
      <c r="D7" s="131">
        <v>-12862986</v>
      </c>
      <c r="E7" s="131">
        <v>-10020735.05</v>
      </c>
      <c r="F7" s="137">
        <f t="shared" si="0"/>
        <v>32.45985282836418</v>
      </c>
    </row>
    <row r="8" spans="1:6" ht="13.5" thickBot="1">
      <c r="A8" s="65" t="s">
        <v>17</v>
      </c>
      <c r="B8" s="66" t="s">
        <v>18</v>
      </c>
      <c r="C8" s="67">
        <v>-144791</v>
      </c>
      <c r="D8" s="131">
        <v>-60329.5</v>
      </c>
      <c r="E8" s="131">
        <v>-158394</v>
      </c>
      <c r="F8" s="137">
        <f t="shared" si="0"/>
        <v>109.39492095503174</v>
      </c>
    </row>
    <row r="9" spans="1:6" ht="13.5" thickBot="1">
      <c r="A9" s="65" t="s">
        <v>19</v>
      </c>
      <c r="B9" s="66" t="s">
        <v>20</v>
      </c>
      <c r="C9" s="67">
        <v>-114050</v>
      </c>
      <c r="D9" s="131">
        <v>-47520.75</v>
      </c>
      <c r="E9" s="131">
        <v>-13285.15</v>
      </c>
      <c r="F9" s="137">
        <f t="shared" si="0"/>
        <v>11.64853134590092</v>
      </c>
    </row>
    <row r="10" spans="1:6" ht="13.5" thickBot="1">
      <c r="A10" s="65" t="s">
        <v>21</v>
      </c>
      <c r="B10" s="66" t="s">
        <v>22</v>
      </c>
      <c r="C10" s="67">
        <v>-4076</v>
      </c>
      <c r="D10" s="131">
        <v>-1698.3</v>
      </c>
      <c r="E10" s="131">
        <v>-670.8</v>
      </c>
      <c r="F10" s="137">
        <f t="shared" si="0"/>
        <v>16.457311089303236</v>
      </c>
    </row>
    <row r="11" spans="1:6" ht="13.5" thickBot="1">
      <c r="A11" s="68" t="s">
        <v>23</v>
      </c>
      <c r="B11" s="69" t="s">
        <v>24</v>
      </c>
      <c r="C11" s="70">
        <v>-250570</v>
      </c>
      <c r="D11" s="145">
        <v>-104404.15</v>
      </c>
      <c r="E11" s="145">
        <v>-10562.51</v>
      </c>
      <c r="F11" s="146">
        <f t="shared" si="0"/>
        <v>4.215392904178474</v>
      </c>
    </row>
    <row r="12" spans="1:6" ht="13.5" thickBot="1">
      <c r="A12" s="139" t="s">
        <v>28</v>
      </c>
      <c r="B12" s="140" t="s">
        <v>29</v>
      </c>
      <c r="C12" s="141">
        <f>C13+C27+C28+C29+C30</f>
        <v>11737695</v>
      </c>
      <c r="D12" s="142">
        <v>3156591.33</v>
      </c>
      <c r="E12" s="143">
        <f>E13+E27+E28+E29+E30</f>
        <v>3591418.7800000003</v>
      </c>
      <c r="F12" s="144">
        <f t="shared" si="0"/>
        <v>30.59730875610586</v>
      </c>
    </row>
    <row r="13" spans="1:6" ht="14.25" thickBot="1" thickTop="1">
      <c r="A13" s="72" t="s">
        <v>30</v>
      </c>
      <c r="B13" s="73" t="s">
        <v>31</v>
      </c>
      <c r="C13" s="74">
        <f>C14+C24+C25</f>
        <v>2795090</v>
      </c>
      <c r="D13" s="29">
        <f>D14+D24+D25</f>
        <v>1164620.5</v>
      </c>
      <c r="E13" s="29">
        <f>E14+E24+E25+E26</f>
        <v>884474.4600000001</v>
      </c>
      <c r="F13" s="31">
        <f t="shared" si="0"/>
        <v>31.64386334608188</v>
      </c>
    </row>
    <row r="14" spans="1:6" ht="13.5" thickBot="1">
      <c r="A14" s="75" t="s">
        <v>48</v>
      </c>
      <c r="B14" s="76" t="s">
        <v>49</v>
      </c>
      <c r="C14" s="77">
        <v>2024259</v>
      </c>
      <c r="D14" s="130">
        <v>843441.05</v>
      </c>
      <c r="E14" s="130">
        <f>SUM(E15:E23)</f>
        <v>726990.8300000001</v>
      </c>
      <c r="F14" s="136">
        <f t="shared" si="0"/>
        <v>35.9139235641289</v>
      </c>
    </row>
    <row r="15" spans="1:6" ht="13.5" thickBot="1">
      <c r="A15" s="42" t="s">
        <v>50</v>
      </c>
      <c r="B15" s="76" t="s">
        <v>51</v>
      </c>
      <c r="C15" s="77">
        <v>1369538</v>
      </c>
      <c r="D15" s="130">
        <v>570640.85</v>
      </c>
      <c r="E15" s="130">
        <v>663628.89</v>
      </c>
      <c r="F15" s="136">
        <f t="shared" si="0"/>
        <v>48.45640573682512</v>
      </c>
    </row>
    <row r="16" spans="1:6" ht="13.5" thickBot="1">
      <c r="A16" s="42" t="s">
        <v>52</v>
      </c>
      <c r="B16" s="76" t="s">
        <v>53</v>
      </c>
      <c r="C16" s="77">
        <v>102000</v>
      </c>
      <c r="D16" s="130">
        <v>42499.95</v>
      </c>
      <c r="E16" s="130">
        <v>36756.05</v>
      </c>
      <c r="F16" s="136">
        <v>36.035385531826115</v>
      </c>
    </row>
    <row r="17" spans="1:6" ht="13.5" thickBot="1">
      <c r="A17" s="42" t="s">
        <v>54</v>
      </c>
      <c r="B17" s="76" t="s">
        <v>55</v>
      </c>
      <c r="C17" s="77">
        <v>102000</v>
      </c>
      <c r="D17" s="130">
        <v>42499.95</v>
      </c>
      <c r="E17" s="132"/>
      <c r="F17" s="138"/>
    </row>
    <row r="18" spans="1:6" ht="13.5" thickBot="1">
      <c r="A18" s="42" t="s">
        <v>56</v>
      </c>
      <c r="B18" s="76" t="s">
        <v>57</v>
      </c>
      <c r="C18" s="77"/>
      <c r="D18" s="132"/>
      <c r="E18" s="130">
        <v>600</v>
      </c>
      <c r="F18" s="138" t="s">
        <v>58</v>
      </c>
    </row>
    <row r="19" spans="1:6" ht="13.5" thickBot="1">
      <c r="A19" s="42" t="s">
        <v>59</v>
      </c>
      <c r="B19" s="76" t="s">
        <v>60</v>
      </c>
      <c r="C19" s="77">
        <v>20000</v>
      </c>
      <c r="D19" s="130">
        <v>8333.3</v>
      </c>
      <c r="E19" s="130">
        <v>7880.61</v>
      </c>
      <c r="F19" s="136">
        <f>E19/C19*100</f>
        <v>39.40305</v>
      </c>
    </row>
    <row r="20" spans="1:6" ht="13.5" thickBot="1">
      <c r="A20" s="42" t="s">
        <v>61</v>
      </c>
      <c r="B20" s="76" t="s">
        <v>62</v>
      </c>
      <c r="C20" s="77">
        <v>20000</v>
      </c>
      <c r="D20" s="130">
        <v>8333.3</v>
      </c>
      <c r="E20" s="130">
        <v>18125.28</v>
      </c>
      <c r="F20" s="136">
        <f>E20/C20*100</f>
        <v>90.62639999999999</v>
      </c>
    </row>
    <row r="21" spans="1:6" ht="13.5" thickBot="1">
      <c r="A21" s="42" t="s">
        <v>63</v>
      </c>
      <c r="B21" s="76" t="s">
        <v>64</v>
      </c>
      <c r="C21" s="77">
        <v>250000</v>
      </c>
      <c r="D21" s="130">
        <v>104166.65</v>
      </c>
      <c r="E21" s="132"/>
      <c r="F21" s="138"/>
    </row>
    <row r="22" spans="1:6" ht="13.5" thickBot="1">
      <c r="A22" s="42" t="s">
        <v>65</v>
      </c>
      <c r="B22" s="76" t="s">
        <v>66</v>
      </c>
      <c r="C22" s="77">
        <v>92000</v>
      </c>
      <c r="D22" s="130">
        <v>38333.3</v>
      </c>
      <c r="E22" s="132"/>
      <c r="F22" s="138"/>
    </row>
    <row r="23" spans="1:6" ht="13.5" thickBot="1">
      <c r="A23" s="42" t="s">
        <v>67</v>
      </c>
      <c r="B23" s="76" t="s">
        <v>68</v>
      </c>
      <c r="C23" s="77">
        <v>68721</v>
      </c>
      <c r="D23" s="130">
        <v>28633.75</v>
      </c>
      <c r="E23" s="132"/>
      <c r="F23" s="138"/>
    </row>
    <row r="24" spans="1:6" ht="13.5" thickBot="1">
      <c r="A24" s="75" t="s">
        <v>69</v>
      </c>
      <c r="B24" s="76" t="s">
        <v>70</v>
      </c>
      <c r="C24" s="77">
        <v>643505</v>
      </c>
      <c r="D24" s="130">
        <v>268127.2</v>
      </c>
      <c r="E24" s="130">
        <v>116102.27</v>
      </c>
      <c r="F24" s="136">
        <f>E24/C24*100</f>
        <v>18.042170612504954</v>
      </c>
    </row>
    <row r="25" spans="1:6" ht="13.5" thickBot="1">
      <c r="A25" s="75" t="s">
        <v>71</v>
      </c>
      <c r="B25" s="76" t="s">
        <v>72</v>
      </c>
      <c r="C25" s="77">
        <v>127326</v>
      </c>
      <c r="D25" s="130">
        <v>53052.25</v>
      </c>
      <c r="E25" s="130">
        <v>44317.09</v>
      </c>
      <c r="F25" s="136">
        <f>E25/C25*100</f>
        <v>34.806001916340726</v>
      </c>
    </row>
    <row r="26" spans="1:6" ht="13.5" thickBot="1">
      <c r="A26" s="75" t="s">
        <v>73</v>
      </c>
      <c r="B26" s="76" t="s">
        <v>74</v>
      </c>
      <c r="C26" s="77"/>
      <c r="D26" s="132"/>
      <c r="E26" s="130">
        <v>-2935.73</v>
      </c>
      <c r="F26" s="138" t="s">
        <v>58</v>
      </c>
    </row>
    <row r="27" spans="1:6" ht="13.5" thickBot="1">
      <c r="A27" s="72" t="s">
        <v>33</v>
      </c>
      <c r="B27" s="73" t="s">
        <v>34</v>
      </c>
      <c r="C27" s="74">
        <v>4007982</v>
      </c>
      <c r="D27" s="148">
        <v>1669992.05</v>
      </c>
      <c r="E27" s="148">
        <v>1628210.72</v>
      </c>
      <c r="F27" s="149">
        <f>E27/C27*100</f>
        <v>40.62420240410261</v>
      </c>
    </row>
    <row r="28" spans="1:6" ht="13.5" thickBot="1">
      <c r="A28" s="72" t="s">
        <v>35</v>
      </c>
      <c r="B28" s="73" t="s">
        <v>75</v>
      </c>
      <c r="C28" s="74">
        <v>695338</v>
      </c>
      <c r="D28" s="148">
        <v>289724.55</v>
      </c>
      <c r="E28" s="148">
        <v>449390.51</v>
      </c>
      <c r="F28" s="149">
        <f>E28/C28*100</f>
        <v>64.62907391800822</v>
      </c>
    </row>
    <row r="29" spans="1:6" ht="13.5" thickBot="1">
      <c r="A29" s="72" t="s">
        <v>37</v>
      </c>
      <c r="B29" s="73" t="s">
        <v>38</v>
      </c>
      <c r="C29" s="74">
        <v>15000</v>
      </c>
      <c r="D29" s="148">
        <v>6250</v>
      </c>
      <c r="E29" s="148">
        <v>7504.14</v>
      </c>
      <c r="F29" s="149">
        <f>E29/C29*100</f>
        <v>50.02760000000001</v>
      </c>
    </row>
    <row r="30" spans="1:6" ht="13.5" thickBot="1">
      <c r="A30" s="78" t="s">
        <v>39</v>
      </c>
      <c r="B30" s="79" t="s">
        <v>40</v>
      </c>
      <c r="C30" s="80">
        <v>4224285</v>
      </c>
      <c r="D30" s="150">
        <v>1760118.9</v>
      </c>
      <c r="E30" s="150">
        <v>621838.95</v>
      </c>
      <c r="F30" s="151">
        <f>E30/C30*100</f>
        <v>14.720572830668385</v>
      </c>
    </row>
  </sheetData>
  <mergeCells count="3">
    <mergeCell ref="A1:D1"/>
    <mergeCell ref="A2:G2"/>
    <mergeCell ref="A3:D3"/>
  </mergeCells>
  <printOptions/>
  <pageMargins left="0.79" right="0.79" top="0.98" bottom="0.98" header="0.49" footer="0.4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A20" sqref="A20:B20"/>
    </sheetView>
  </sheetViews>
  <sheetFormatPr defaultColWidth="9.140625" defaultRowHeight="12.75"/>
  <cols>
    <col min="1" max="1" width="36.7109375" style="0" customWidth="1"/>
    <col min="2" max="2" width="18.7109375" style="0" customWidth="1"/>
    <col min="3" max="3" width="11.7109375" style="0" customWidth="1"/>
    <col min="4" max="4" width="15.7109375" style="0" customWidth="1"/>
    <col min="5" max="5" width="16.7109375" style="0" customWidth="1"/>
    <col min="6" max="6" width="10.7109375" style="0" customWidth="1"/>
  </cols>
  <sheetData>
    <row r="1" spans="1:4" ht="12.75">
      <c r="A1" s="216" t="s">
        <v>0</v>
      </c>
      <c r="B1" s="216"/>
      <c r="C1" s="216"/>
      <c r="D1" s="216"/>
    </row>
    <row r="2" spans="1:6" ht="15">
      <c r="A2" s="217" t="s">
        <v>91</v>
      </c>
      <c r="B2" s="217"/>
      <c r="C2" s="217"/>
      <c r="D2" s="217"/>
      <c r="E2" s="217"/>
      <c r="F2" s="217"/>
    </row>
    <row r="3" spans="1:6" ht="15.75" thickBot="1">
      <c r="A3" s="218" t="s">
        <v>76</v>
      </c>
      <c r="B3" s="218"/>
      <c r="C3" s="218"/>
      <c r="D3" s="2"/>
      <c r="E3" s="147"/>
      <c r="F3" s="1">
        <v>40703</v>
      </c>
    </row>
    <row r="4" spans="1:6" ht="13.5" thickBot="1">
      <c r="A4" s="152" t="s">
        <v>2</v>
      </c>
      <c r="B4" s="153"/>
      <c r="C4" s="54" t="s">
        <v>77</v>
      </c>
      <c r="D4" s="54" t="s">
        <v>90</v>
      </c>
      <c r="E4" s="54" t="s">
        <v>92</v>
      </c>
      <c r="F4" s="55" t="s">
        <v>6</v>
      </c>
    </row>
    <row r="5" spans="1:6" ht="13.5" thickBot="1">
      <c r="A5" s="56" t="s">
        <v>46</v>
      </c>
      <c r="B5" s="83" t="s">
        <v>78</v>
      </c>
      <c r="C5" s="13">
        <f>C6+C7</f>
        <v>15444011</v>
      </c>
      <c r="D5" s="13">
        <f>D6+D7</f>
        <v>6434641.5</v>
      </c>
      <c r="E5" s="13">
        <f>E6+E7</f>
        <v>6391860.059999999</v>
      </c>
      <c r="F5" s="15">
        <f aca="true" t="shared" si="0" ref="F5:F12">E5/C5*100</f>
        <v>41.38730579769723</v>
      </c>
    </row>
    <row r="6" spans="1:6" ht="13.5" thickBot="1">
      <c r="A6" s="84" t="s">
        <v>10</v>
      </c>
      <c r="B6" s="85" t="s">
        <v>11</v>
      </c>
      <c r="C6" s="18">
        <v>-225000</v>
      </c>
      <c r="D6" s="18">
        <v>-93735</v>
      </c>
      <c r="E6" s="51">
        <v>-1488</v>
      </c>
      <c r="F6" s="19">
        <f t="shared" si="0"/>
        <v>0.6613333333333333</v>
      </c>
    </row>
    <row r="7" spans="1:6" ht="13.5" thickBot="1">
      <c r="A7" s="86" t="s">
        <v>28</v>
      </c>
      <c r="B7" s="87" t="s">
        <v>29</v>
      </c>
      <c r="C7" s="88">
        <f>C8+C19+C21+C22</f>
        <v>15669011</v>
      </c>
      <c r="D7" s="88">
        <f>D8+D19+D21+D22</f>
        <v>6528376.5</v>
      </c>
      <c r="E7" s="88">
        <f>E8+E20+E21+E22</f>
        <v>6393348.059999999</v>
      </c>
      <c r="F7" s="90">
        <f t="shared" si="0"/>
        <v>40.8024990217953</v>
      </c>
    </row>
    <row r="8" spans="1:6" ht="13.5" thickBot="1">
      <c r="A8" s="160" t="s">
        <v>30</v>
      </c>
      <c r="B8" s="157" t="s">
        <v>79</v>
      </c>
      <c r="C8" s="161">
        <f>C9+C16+C17</f>
        <v>15023511</v>
      </c>
      <c r="D8" s="161">
        <f>D9+D16+D17</f>
        <v>6259795.85</v>
      </c>
      <c r="E8" s="161">
        <f>E9+E16+E17+E18</f>
        <v>6257458.039999999</v>
      </c>
      <c r="F8" s="163">
        <f t="shared" si="0"/>
        <v>41.65110299449975</v>
      </c>
    </row>
    <row r="9" spans="1:6" ht="13.5" thickBot="1">
      <c r="A9" s="75" t="s">
        <v>48</v>
      </c>
      <c r="B9" s="43" t="s">
        <v>49</v>
      </c>
      <c r="C9" s="34">
        <f>SUM(C10:C15)</f>
        <v>12325466</v>
      </c>
      <c r="D9" s="34">
        <f>SUM(D10:D15)</f>
        <v>5135610.95</v>
      </c>
      <c r="E9" s="35">
        <f>SUM(E10:E15)</f>
        <v>5190540.47</v>
      </c>
      <c r="F9" s="39">
        <f t="shared" si="0"/>
        <v>42.11232638181793</v>
      </c>
    </row>
    <row r="10" spans="1:6" ht="13.5" thickBot="1">
      <c r="A10" s="42" t="s">
        <v>50</v>
      </c>
      <c r="B10" s="43" t="s">
        <v>51</v>
      </c>
      <c r="C10" s="34">
        <v>8325466</v>
      </c>
      <c r="D10" s="164">
        <v>3468944.3</v>
      </c>
      <c r="E10" s="130">
        <v>3573799.38</v>
      </c>
      <c r="F10" s="39">
        <f t="shared" si="0"/>
        <v>42.92611824971719</v>
      </c>
    </row>
    <row r="11" spans="1:6" ht="13.5" thickBot="1">
      <c r="A11" s="42" t="s">
        <v>52</v>
      </c>
      <c r="B11" s="43" t="s">
        <v>53</v>
      </c>
      <c r="C11" s="34">
        <v>3210000</v>
      </c>
      <c r="D11" s="164">
        <v>1337500.2</v>
      </c>
      <c r="E11" s="130">
        <v>1584246.66</v>
      </c>
      <c r="F11" s="39">
        <f t="shared" si="0"/>
        <v>49.35347850467289</v>
      </c>
    </row>
    <row r="12" spans="1:6" ht="13.5" thickBot="1">
      <c r="A12" s="42" t="s">
        <v>54</v>
      </c>
      <c r="B12" s="43" t="s">
        <v>55</v>
      </c>
      <c r="C12" s="34">
        <v>270000</v>
      </c>
      <c r="D12" s="164">
        <v>112499.95</v>
      </c>
      <c r="E12" s="130">
        <v>32094.43</v>
      </c>
      <c r="F12" s="39">
        <f t="shared" si="0"/>
        <v>11.886825925925926</v>
      </c>
    </row>
    <row r="13" spans="1:6" ht="13.5" thickBot="1">
      <c r="A13" s="42" t="s">
        <v>56</v>
      </c>
      <c r="B13" s="43" t="s">
        <v>57</v>
      </c>
      <c r="C13" s="34"/>
      <c r="D13" s="164"/>
      <c r="E13" s="130">
        <v>400</v>
      </c>
      <c r="F13" s="36" t="s">
        <v>58</v>
      </c>
    </row>
    <row r="14" spans="1:6" ht="13.5" thickBot="1">
      <c r="A14" s="42" t="s">
        <v>61</v>
      </c>
      <c r="B14" s="43" t="s">
        <v>62</v>
      </c>
      <c r="C14" s="34">
        <v>40000</v>
      </c>
      <c r="D14" s="164">
        <v>16666.6</v>
      </c>
      <c r="E14" s="132"/>
      <c r="F14" s="36" t="s">
        <v>16</v>
      </c>
    </row>
    <row r="15" spans="1:6" ht="13.5" thickBot="1">
      <c r="A15" s="42" t="s">
        <v>65</v>
      </c>
      <c r="B15" s="43" t="s">
        <v>66</v>
      </c>
      <c r="C15" s="34">
        <v>480000</v>
      </c>
      <c r="D15" s="164">
        <v>199999.9</v>
      </c>
      <c r="E15" s="132"/>
      <c r="F15" s="36" t="s">
        <v>16</v>
      </c>
    </row>
    <row r="16" spans="1:6" ht="13.5" thickBot="1">
      <c r="A16" s="75" t="s">
        <v>69</v>
      </c>
      <c r="B16" s="43" t="s">
        <v>70</v>
      </c>
      <c r="C16" s="34">
        <v>1922773</v>
      </c>
      <c r="D16" s="164">
        <v>801155.3</v>
      </c>
      <c r="E16" s="130">
        <v>835673.55</v>
      </c>
      <c r="F16" s="39">
        <f>E16/C16*100</f>
        <v>43.46189331761992</v>
      </c>
    </row>
    <row r="17" spans="1:6" ht="13.5" thickBot="1">
      <c r="A17" s="75" t="s">
        <v>71</v>
      </c>
      <c r="B17" s="43" t="s">
        <v>72</v>
      </c>
      <c r="C17" s="34">
        <v>775272</v>
      </c>
      <c r="D17" s="164">
        <v>323029.6</v>
      </c>
      <c r="E17" s="130">
        <v>319652.47</v>
      </c>
      <c r="F17" s="39">
        <f>E17/C17*100</f>
        <v>41.231009245787284</v>
      </c>
    </row>
    <row r="18" spans="1:6" ht="13.5" thickBot="1">
      <c r="A18" s="75" t="s">
        <v>73</v>
      </c>
      <c r="B18" s="43" t="s">
        <v>74</v>
      </c>
      <c r="C18" s="34"/>
      <c r="D18" s="34"/>
      <c r="E18" s="130">
        <v>-88408.45</v>
      </c>
      <c r="F18" s="36" t="s">
        <v>58</v>
      </c>
    </row>
    <row r="19" spans="1:6" ht="13.5" thickBot="1">
      <c r="A19" s="72" t="s">
        <v>33</v>
      </c>
      <c r="B19" s="91" t="s">
        <v>34</v>
      </c>
      <c r="C19" s="29">
        <v>193500</v>
      </c>
      <c r="D19" s="165">
        <v>80623.75</v>
      </c>
      <c r="E19" s="130">
        <v>310609.54</v>
      </c>
      <c r="F19" s="39">
        <f>E19/C19*100</f>
        <v>160.5217260981912</v>
      </c>
    </row>
    <row r="20" spans="1:6" ht="13.5" thickBot="1">
      <c r="A20" s="168" t="s">
        <v>96</v>
      </c>
      <c r="B20" s="43" t="s">
        <v>15</v>
      </c>
      <c r="C20" s="167"/>
      <c r="D20" s="164">
        <v>-279938.01</v>
      </c>
      <c r="E20" s="148">
        <f>E19+D20</f>
        <v>30671.52999999997</v>
      </c>
      <c r="F20" s="31">
        <f>E20/C19*100</f>
        <v>15.85091989664081</v>
      </c>
    </row>
    <row r="21" spans="1:6" ht="13.5" thickBot="1">
      <c r="A21" s="72" t="s">
        <v>35</v>
      </c>
      <c r="B21" s="91" t="s">
        <v>75</v>
      </c>
      <c r="C21" s="29">
        <v>336000</v>
      </c>
      <c r="D21" s="165">
        <v>139998.9</v>
      </c>
      <c r="E21" s="131">
        <v>99890.47</v>
      </c>
      <c r="F21" s="31">
        <f>E21/C21*100</f>
        <v>29.72930654761905</v>
      </c>
    </row>
    <row r="22" spans="1:6" ht="13.5" thickBot="1">
      <c r="A22" s="78" t="s">
        <v>39</v>
      </c>
      <c r="B22" s="92" t="s">
        <v>40</v>
      </c>
      <c r="C22" s="81">
        <v>116000</v>
      </c>
      <c r="D22" s="166">
        <v>47958</v>
      </c>
      <c r="E22" s="145">
        <v>5328.02</v>
      </c>
      <c r="F22" s="82">
        <f>E22/C22*100</f>
        <v>4.593120689655173</v>
      </c>
    </row>
    <row r="25" spans="1:5" ht="13.5" thickBot="1">
      <c r="A25" s="72" t="s">
        <v>94</v>
      </c>
      <c r="B25" s="221" t="s">
        <v>93</v>
      </c>
      <c r="C25" s="222"/>
      <c r="D25" s="222"/>
      <c r="E25" s="222"/>
    </row>
  </sheetData>
  <mergeCells count="4">
    <mergeCell ref="A1:D1"/>
    <mergeCell ref="A2:F2"/>
    <mergeCell ref="A3:C3"/>
    <mergeCell ref="B25:E25"/>
  </mergeCells>
  <printOptions/>
  <pageMargins left="0.79" right="0.79" top="0.98" bottom="0.98" header="0.49" footer="0.49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3"/>
  <sheetViews>
    <sheetView workbookViewId="0" topLeftCell="A1">
      <selection activeCell="G8" sqref="G8"/>
    </sheetView>
  </sheetViews>
  <sheetFormatPr defaultColWidth="9.140625" defaultRowHeight="12.75"/>
  <cols>
    <col min="1" max="1" width="36.7109375" style="0" customWidth="1"/>
    <col min="2" max="2" width="18.8515625" style="0" customWidth="1"/>
    <col min="3" max="3" width="11.7109375" style="0" customWidth="1"/>
    <col min="4" max="4" width="15.7109375" style="0" customWidth="1"/>
    <col min="5" max="5" width="18.7109375" style="0" customWidth="1"/>
    <col min="6" max="6" width="10.7109375" style="0" customWidth="1"/>
  </cols>
  <sheetData>
    <row r="2" spans="1:4" ht="12.75">
      <c r="A2" s="216" t="s">
        <v>0</v>
      </c>
      <c r="B2" s="216"/>
      <c r="D2" s="1"/>
    </row>
    <row r="3" spans="1:4" ht="15">
      <c r="A3" s="217" t="s">
        <v>91</v>
      </c>
      <c r="B3" s="217"/>
      <c r="C3" s="217"/>
      <c r="D3" s="217"/>
    </row>
    <row r="4" spans="1:6" ht="15.75" thickBot="1">
      <c r="A4" s="218" t="s">
        <v>80</v>
      </c>
      <c r="B4" s="218"/>
      <c r="C4" s="218"/>
      <c r="D4" s="3"/>
      <c r="F4" s="1">
        <v>40703</v>
      </c>
    </row>
    <row r="5" spans="1:6" ht="13.5" thickBot="1">
      <c r="A5" s="169" t="s">
        <v>2</v>
      </c>
      <c r="B5" s="170"/>
      <c r="C5" s="54" t="s">
        <v>77</v>
      </c>
      <c r="D5" s="54" t="s">
        <v>95</v>
      </c>
      <c r="E5" s="54" t="s">
        <v>92</v>
      </c>
      <c r="F5" s="55" t="s">
        <v>6</v>
      </c>
    </row>
    <row r="6" spans="1:6" ht="13.5" thickBot="1">
      <c r="A6" s="56" t="s">
        <v>46</v>
      </c>
      <c r="B6" s="83" t="s">
        <v>81</v>
      </c>
      <c r="C6" s="13">
        <v>2706395.76</v>
      </c>
      <c r="D6" s="13">
        <v>676598.94</v>
      </c>
      <c r="E6" s="14">
        <v>604212.67</v>
      </c>
      <c r="F6" s="15">
        <f>E6/C6*100</f>
        <v>22.325362717831045</v>
      </c>
    </row>
    <row r="7" spans="1:6" ht="13.5" thickBot="1">
      <c r="A7" s="84" t="s">
        <v>10</v>
      </c>
      <c r="B7" s="85" t="s">
        <v>11</v>
      </c>
      <c r="C7" s="18">
        <v>-368199.72</v>
      </c>
      <c r="D7" s="18">
        <v>-153392</v>
      </c>
      <c r="E7" s="51">
        <v>-212231.52</v>
      </c>
      <c r="F7" s="19">
        <f aca="true" t="shared" si="0" ref="F7:F12">E7/C7*100</f>
        <v>57.64032628813515</v>
      </c>
    </row>
    <row r="8" spans="1:6" ht="13.5" thickBot="1">
      <c r="A8" s="86" t="s">
        <v>28</v>
      </c>
      <c r="B8" s="87" t="s">
        <v>29</v>
      </c>
      <c r="C8" s="88">
        <f>C9+C21+C22+C23</f>
        <v>3072051</v>
      </c>
      <c r="D8" s="88">
        <v>768648.87</v>
      </c>
      <c r="E8" s="89">
        <f>E9+E21+E22+E23</f>
        <v>1104430.1400000001</v>
      </c>
      <c r="F8" s="90">
        <f t="shared" si="0"/>
        <v>35.95090511192686</v>
      </c>
    </row>
    <row r="9" spans="1:6" ht="13.5" thickBot="1">
      <c r="A9" s="160" t="s">
        <v>30</v>
      </c>
      <c r="B9" s="157" t="s">
        <v>31</v>
      </c>
      <c r="C9" s="161">
        <f>C10+C18+C19</f>
        <v>2330801</v>
      </c>
      <c r="D9" s="161">
        <f>D10+D18+D19</f>
        <v>966999.9500000001</v>
      </c>
      <c r="E9" s="162">
        <f>E10+E18+E19+E20</f>
        <v>847561.61</v>
      </c>
      <c r="F9" s="163">
        <f t="shared" si="0"/>
        <v>36.36353382377989</v>
      </c>
    </row>
    <row r="10" spans="1:6" ht="13.5" thickBot="1">
      <c r="A10" s="75" t="s">
        <v>48</v>
      </c>
      <c r="B10" s="43" t="s">
        <v>49</v>
      </c>
      <c r="C10" s="34">
        <f>SUM(C11:C17)</f>
        <v>1912217</v>
      </c>
      <c r="D10" s="34">
        <f>SUM(D11:D15)</f>
        <v>792590.15</v>
      </c>
      <c r="E10" s="38">
        <f>SUM(E11:E17)</f>
        <v>698663.25</v>
      </c>
      <c r="F10" s="39">
        <f t="shared" si="0"/>
        <v>36.53681825859722</v>
      </c>
    </row>
    <row r="11" spans="1:6" ht="13.5" thickBot="1">
      <c r="A11" s="42" t="s">
        <v>50</v>
      </c>
      <c r="B11" s="43" t="s">
        <v>51</v>
      </c>
      <c r="C11" s="34">
        <v>1732217</v>
      </c>
      <c r="D11" s="164">
        <v>721756.9</v>
      </c>
      <c r="E11" s="130">
        <v>680181.85</v>
      </c>
      <c r="F11" s="39">
        <f t="shared" si="0"/>
        <v>39.2665497452109</v>
      </c>
    </row>
    <row r="12" spans="1:6" ht="13.5" thickBot="1">
      <c r="A12" s="42" t="s">
        <v>52</v>
      </c>
      <c r="B12" s="43" t="s">
        <v>53</v>
      </c>
      <c r="C12" s="34">
        <v>140000</v>
      </c>
      <c r="D12" s="164">
        <v>58333.25</v>
      </c>
      <c r="E12" s="130">
        <v>4085.37</v>
      </c>
      <c r="F12" s="39">
        <f t="shared" si="0"/>
        <v>2.9181214285714288</v>
      </c>
    </row>
    <row r="13" spans="1:6" ht="13.5" thickBot="1">
      <c r="A13" s="42" t="s">
        <v>54</v>
      </c>
      <c r="B13" s="43" t="s">
        <v>55</v>
      </c>
      <c r="C13" s="34">
        <v>30000</v>
      </c>
      <c r="D13" s="164">
        <v>12500</v>
      </c>
      <c r="E13" s="132"/>
      <c r="F13" s="36" t="s">
        <v>16</v>
      </c>
    </row>
    <row r="14" spans="1:6" ht="13.5" thickBot="1">
      <c r="A14" s="42" t="s">
        <v>56</v>
      </c>
      <c r="B14" s="43" t="s">
        <v>57</v>
      </c>
      <c r="C14" s="34"/>
      <c r="D14" s="164"/>
      <c r="E14" s="130">
        <v>200</v>
      </c>
      <c r="F14" s="36" t="s">
        <v>58</v>
      </c>
    </row>
    <row r="15" spans="1:6" ht="13.5" thickBot="1">
      <c r="A15" s="42" t="s">
        <v>61</v>
      </c>
      <c r="B15" s="43" t="s">
        <v>62</v>
      </c>
      <c r="C15" s="34"/>
      <c r="D15" s="164"/>
      <c r="E15" s="130">
        <v>7676.03</v>
      </c>
      <c r="F15" s="36" t="s">
        <v>58</v>
      </c>
    </row>
    <row r="16" spans="1:6" ht="13.5" thickBot="1">
      <c r="A16" s="42" t="s">
        <v>63</v>
      </c>
      <c r="B16" s="43" t="s">
        <v>64</v>
      </c>
      <c r="C16" s="34">
        <v>6000</v>
      </c>
      <c r="D16" s="164">
        <v>2500</v>
      </c>
      <c r="E16" s="130">
        <v>6520</v>
      </c>
      <c r="F16" s="39">
        <f>E16/C16*100</f>
        <v>108.66666666666667</v>
      </c>
    </row>
    <row r="17" spans="1:6" ht="13.5" thickBot="1">
      <c r="A17" s="42" t="s">
        <v>65</v>
      </c>
      <c r="B17" s="43" t="s">
        <v>66</v>
      </c>
      <c r="C17" s="34">
        <v>4000</v>
      </c>
      <c r="D17" s="164">
        <v>1666.6</v>
      </c>
      <c r="E17" s="132"/>
      <c r="F17" s="36" t="s">
        <v>16</v>
      </c>
    </row>
    <row r="18" spans="1:6" ht="13.5" thickBot="1">
      <c r="A18" s="75" t="s">
        <v>69</v>
      </c>
      <c r="B18" s="43" t="s">
        <v>70</v>
      </c>
      <c r="C18" s="34">
        <v>298306</v>
      </c>
      <c r="D18" s="164">
        <v>124294.05</v>
      </c>
      <c r="E18" s="130">
        <v>112757.47</v>
      </c>
      <c r="F18" s="39">
        <f>E18/C18*100</f>
        <v>37.799263172715264</v>
      </c>
    </row>
    <row r="19" spans="1:6" ht="13.5" thickBot="1">
      <c r="A19" s="75" t="s">
        <v>71</v>
      </c>
      <c r="B19" s="43" t="s">
        <v>72</v>
      </c>
      <c r="C19" s="34">
        <v>120278</v>
      </c>
      <c r="D19" s="164">
        <v>50115.75</v>
      </c>
      <c r="E19" s="130">
        <v>43037.27</v>
      </c>
      <c r="F19" s="39">
        <f>E19/C19*100</f>
        <v>35.78149786328339</v>
      </c>
    </row>
    <row r="20" spans="1:6" ht="13.5" thickBot="1">
      <c r="A20" s="75" t="s">
        <v>73</v>
      </c>
      <c r="B20" s="43" t="s">
        <v>74</v>
      </c>
      <c r="C20" s="34"/>
      <c r="D20" s="164"/>
      <c r="E20" s="130">
        <v>-6896.38</v>
      </c>
      <c r="F20" s="36" t="s">
        <v>58</v>
      </c>
    </row>
    <row r="21" spans="1:6" ht="13.5" thickBot="1">
      <c r="A21" s="72" t="s">
        <v>33</v>
      </c>
      <c r="B21" s="91" t="s">
        <v>82</v>
      </c>
      <c r="C21" s="29">
        <v>479700</v>
      </c>
      <c r="D21" s="171">
        <v>199874.35</v>
      </c>
      <c r="E21" s="148">
        <v>207585.69</v>
      </c>
      <c r="F21" s="31">
        <f>E21/C21*100</f>
        <v>43.274065040650406</v>
      </c>
    </row>
    <row r="22" spans="1:6" ht="13.5" thickBot="1">
      <c r="A22" s="72" t="s">
        <v>35</v>
      </c>
      <c r="B22" s="91" t="s">
        <v>75</v>
      </c>
      <c r="C22" s="29">
        <v>179800</v>
      </c>
      <c r="D22" s="171">
        <v>74915.95</v>
      </c>
      <c r="E22" s="148">
        <v>35575.84</v>
      </c>
      <c r="F22" s="31">
        <f>E22/C22*100</f>
        <v>19.786340378197995</v>
      </c>
    </row>
    <row r="23" spans="1:6" ht="13.5" thickBot="1">
      <c r="A23" s="78" t="s">
        <v>39</v>
      </c>
      <c r="B23" s="92" t="s">
        <v>83</v>
      </c>
      <c r="C23" s="81">
        <v>81750</v>
      </c>
      <c r="D23" s="172">
        <v>34062.2</v>
      </c>
      <c r="E23" s="150">
        <v>13707</v>
      </c>
      <c r="F23" s="82">
        <f>E23/C23*100</f>
        <v>16.766972477064222</v>
      </c>
    </row>
  </sheetData>
  <mergeCells count="3">
    <mergeCell ref="A2:B2"/>
    <mergeCell ref="A3:D3"/>
    <mergeCell ref="A4:C4"/>
  </mergeCells>
  <printOptions/>
  <pageMargins left="0.79" right="0.79" top="0.98" bottom="0.98" header="0.49" footer="0.49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G10" sqref="G10"/>
    </sheetView>
  </sheetViews>
  <sheetFormatPr defaultColWidth="9.140625" defaultRowHeight="12.75"/>
  <cols>
    <col min="1" max="1" width="36.7109375" style="0" customWidth="1"/>
    <col min="2" max="2" width="16.57421875" style="0" customWidth="1"/>
    <col min="3" max="3" width="11.7109375" style="0" customWidth="1"/>
    <col min="4" max="5" width="15.7109375" style="0" customWidth="1"/>
    <col min="6" max="6" width="10.7109375" style="0" customWidth="1"/>
  </cols>
  <sheetData>
    <row r="1" spans="1:2" ht="12.75">
      <c r="A1" s="216" t="s">
        <v>0</v>
      </c>
      <c r="B1" s="216"/>
    </row>
    <row r="2" spans="1:3" ht="15">
      <c r="A2" s="217" t="s">
        <v>91</v>
      </c>
      <c r="B2" s="217"/>
      <c r="C2" s="222"/>
    </row>
    <row r="3" spans="1:6" ht="15.75" thickBot="1">
      <c r="A3" s="218" t="s">
        <v>84</v>
      </c>
      <c r="B3" s="218"/>
      <c r="D3" s="1"/>
      <c r="F3" s="1">
        <v>40703</v>
      </c>
    </row>
    <row r="4" spans="1:6" ht="13.5" thickBot="1">
      <c r="A4" s="152" t="s">
        <v>2</v>
      </c>
      <c r="B4" s="153"/>
      <c r="C4" s="54" t="s">
        <v>77</v>
      </c>
      <c r="D4" s="54" t="s">
        <v>90</v>
      </c>
      <c r="E4" s="54" t="s">
        <v>92</v>
      </c>
      <c r="F4" s="55" t="s">
        <v>6</v>
      </c>
    </row>
    <row r="5" spans="1:6" ht="13.5" thickBot="1">
      <c r="A5" s="93" t="s">
        <v>46</v>
      </c>
      <c r="B5" s="83" t="s">
        <v>85</v>
      </c>
      <c r="C5" s="13">
        <v>-8120000</v>
      </c>
      <c r="D5" s="13">
        <v>-2030000</v>
      </c>
      <c r="E5" s="14">
        <v>828916.48</v>
      </c>
      <c r="F5" s="15">
        <f>E5/C5*100</f>
        <v>-10.208331034482757</v>
      </c>
    </row>
    <row r="6" spans="1:6" ht="13.5" thickBot="1">
      <c r="A6" s="59" t="s">
        <v>10</v>
      </c>
      <c r="B6" s="94" t="s">
        <v>11</v>
      </c>
      <c r="C6" s="62">
        <f>C7+C8+C9</f>
        <v>-8120000</v>
      </c>
      <c r="D6" s="62">
        <f>D7+D8+D9</f>
        <v>-3383333.5</v>
      </c>
      <c r="E6" s="63">
        <f>SUM(E7:E10)</f>
        <v>-2656044.4200000004</v>
      </c>
      <c r="F6" s="64">
        <f>E6/C6*100</f>
        <v>32.70990665024631</v>
      </c>
    </row>
    <row r="7" spans="1:6" ht="14.25" thickBot="1" thickTop="1">
      <c r="A7" s="65" t="s">
        <v>12</v>
      </c>
      <c r="B7" s="95" t="s">
        <v>13</v>
      </c>
      <c r="C7" s="40">
        <v>-5320000</v>
      </c>
      <c r="D7" s="165">
        <v>-2216667</v>
      </c>
      <c r="E7" s="131">
        <v>-1693063.53</v>
      </c>
      <c r="F7" s="28">
        <f>E7/C7*100</f>
        <v>31.82450244360902</v>
      </c>
    </row>
    <row r="8" spans="1:6" ht="13.5" thickBot="1">
      <c r="A8" s="65" t="s">
        <v>17</v>
      </c>
      <c r="B8" s="95" t="s">
        <v>18</v>
      </c>
      <c r="C8" s="40">
        <v>-603000</v>
      </c>
      <c r="D8" s="165">
        <v>-251250</v>
      </c>
      <c r="E8" s="131">
        <v>-191365.01</v>
      </c>
      <c r="F8" s="28">
        <f>E8/C8*100</f>
        <v>31.735490878938645</v>
      </c>
    </row>
    <row r="9" spans="1:6" ht="13.5" thickBot="1">
      <c r="A9" s="65" t="s">
        <v>19</v>
      </c>
      <c r="B9" s="95" t="s">
        <v>20</v>
      </c>
      <c r="C9" s="40">
        <v>-2197000</v>
      </c>
      <c r="D9" s="165">
        <v>-915416.5</v>
      </c>
      <c r="E9" s="131">
        <v>-766716.68</v>
      </c>
      <c r="F9" s="28">
        <f>E9/C9*100</f>
        <v>34.898346836595366</v>
      </c>
    </row>
    <row r="10" spans="1:6" ht="13.5" thickBot="1">
      <c r="A10" s="68" t="s">
        <v>23</v>
      </c>
      <c r="B10" s="96" t="s">
        <v>24</v>
      </c>
      <c r="C10" s="71"/>
      <c r="D10" s="180"/>
      <c r="E10" s="145">
        <v>-4899.2</v>
      </c>
      <c r="F10" s="173" t="s">
        <v>58</v>
      </c>
    </row>
    <row r="11" spans="1:6" ht="13.5" thickBot="1">
      <c r="A11" s="174" t="s">
        <v>28</v>
      </c>
      <c r="B11" s="175" t="s">
        <v>29</v>
      </c>
      <c r="C11" s="176">
        <f>C12+C23+C24+C25</f>
        <v>8120000</v>
      </c>
      <c r="D11" s="176">
        <f>D12+D23+D24+D25</f>
        <v>3383333.2</v>
      </c>
      <c r="E11" s="179">
        <f>E12+E23+E24+E25</f>
        <v>3144657.9600000004</v>
      </c>
      <c r="F11" s="177">
        <f aca="true" t="shared" si="0" ref="F11:F17">E11/C11*100</f>
        <v>38.72731477832513</v>
      </c>
    </row>
    <row r="12" spans="1:6" ht="13.5" thickBot="1">
      <c r="A12" s="160" t="s">
        <v>30</v>
      </c>
      <c r="B12" s="157" t="s">
        <v>31</v>
      </c>
      <c r="C12" s="178">
        <f>C13+C20+C21</f>
        <v>7225000</v>
      </c>
      <c r="D12" s="178">
        <f>D13+D20+D21</f>
        <v>3010416.95</v>
      </c>
      <c r="E12" s="162">
        <f>E13+E20+E21+E22</f>
        <v>2806574.5300000003</v>
      </c>
      <c r="F12" s="163">
        <f t="shared" si="0"/>
        <v>38.84532221453287</v>
      </c>
    </row>
    <row r="13" spans="1:6" ht="13.5" thickBot="1">
      <c r="A13" s="75" t="s">
        <v>48</v>
      </c>
      <c r="B13" s="43" t="s">
        <v>49</v>
      </c>
      <c r="C13" s="34">
        <f>SUM(C14:C19)</f>
        <v>5927476</v>
      </c>
      <c r="D13" s="34">
        <f>SUM(D14:D19)</f>
        <v>2469781.8</v>
      </c>
      <c r="E13" s="34">
        <f>SUM(E14:E19)</f>
        <v>2337583.68</v>
      </c>
      <c r="F13" s="39">
        <f t="shared" si="0"/>
        <v>39.436409021310254</v>
      </c>
    </row>
    <row r="14" spans="1:6" ht="13.5" thickBot="1">
      <c r="A14" s="42" t="s">
        <v>50</v>
      </c>
      <c r="B14" s="43" t="s">
        <v>51</v>
      </c>
      <c r="C14" s="34">
        <v>3752334</v>
      </c>
      <c r="D14" s="164">
        <v>1563472.5</v>
      </c>
      <c r="E14" s="130">
        <v>1648226.75</v>
      </c>
      <c r="F14" s="39">
        <f t="shared" si="0"/>
        <v>43.92537418044343</v>
      </c>
    </row>
    <row r="15" spans="1:6" ht="13.5" thickBot="1">
      <c r="A15" s="42" t="s">
        <v>52</v>
      </c>
      <c r="B15" s="43" t="s">
        <v>53</v>
      </c>
      <c r="C15" s="34">
        <v>1550000</v>
      </c>
      <c r="D15" s="164">
        <v>645833.5</v>
      </c>
      <c r="E15" s="130">
        <v>676276</v>
      </c>
      <c r="F15" s="39">
        <f t="shared" si="0"/>
        <v>43.630709677419354</v>
      </c>
    </row>
    <row r="16" spans="1:6" ht="13.5" thickBot="1">
      <c r="A16" s="42" t="s">
        <v>54</v>
      </c>
      <c r="B16" s="43" t="s">
        <v>55</v>
      </c>
      <c r="C16" s="34">
        <v>170000</v>
      </c>
      <c r="D16" s="164">
        <v>70833.35</v>
      </c>
      <c r="E16" s="130">
        <v>10898.91</v>
      </c>
      <c r="F16" s="39">
        <f t="shared" si="0"/>
        <v>6.411123529411765</v>
      </c>
    </row>
    <row r="17" spans="1:6" ht="13.5" thickBot="1">
      <c r="A17" s="42" t="s">
        <v>61</v>
      </c>
      <c r="B17" s="43" t="s">
        <v>62</v>
      </c>
      <c r="C17" s="34">
        <v>50000</v>
      </c>
      <c r="D17" s="164">
        <v>20833.3</v>
      </c>
      <c r="E17" s="130">
        <v>2182.02</v>
      </c>
      <c r="F17" s="39">
        <f t="shared" si="0"/>
        <v>4.36404</v>
      </c>
    </row>
    <row r="18" spans="1:6" ht="13.5" thickBot="1">
      <c r="A18" s="42" t="s">
        <v>65</v>
      </c>
      <c r="B18" s="43" t="s">
        <v>66</v>
      </c>
      <c r="C18" s="34">
        <v>380000</v>
      </c>
      <c r="D18" s="164">
        <v>158333.35</v>
      </c>
      <c r="E18" s="132"/>
      <c r="F18" s="36" t="s">
        <v>16</v>
      </c>
    </row>
    <row r="19" spans="1:6" ht="13.5" thickBot="1">
      <c r="A19" s="42" t="s">
        <v>67</v>
      </c>
      <c r="B19" s="43" t="s">
        <v>68</v>
      </c>
      <c r="C19" s="34">
        <v>25142</v>
      </c>
      <c r="D19" s="164">
        <v>10475.8</v>
      </c>
      <c r="E19" s="132"/>
      <c r="F19" s="36" t="s">
        <v>16</v>
      </c>
    </row>
    <row r="20" spans="1:6" ht="13.5" thickBot="1">
      <c r="A20" s="75" t="s">
        <v>69</v>
      </c>
      <c r="B20" s="43" t="s">
        <v>70</v>
      </c>
      <c r="C20" s="34">
        <v>924686</v>
      </c>
      <c r="D20" s="164">
        <v>385285.95</v>
      </c>
      <c r="E20" s="130">
        <v>376370.91</v>
      </c>
      <c r="F20" s="39">
        <f>E20/C20*100</f>
        <v>40.70256389736624</v>
      </c>
    </row>
    <row r="21" spans="1:6" ht="13.5" thickBot="1">
      <c r="A21" s="75" t="s">
        <v>71</v>
      </c>
      <c r="B21" s="43" t="s">
        <v>72</v>
      </c>
      <c r="C21" s="34">
        <v>372838</v>
      </c>
      <c r="D21" s="164">
        <v>155349.2</v>
      </c>
      <c r="E21" s="130">
        <v>144009.25</v>
      </c>
      <c r="F21" s="39">
        <f>E21/C21*100</f>
        <v>38.62515355194481</v>
      </c>
    </row>
    <row r="22" spans="1:6" ht="13.5" thickBot="1">
      <c r="A22" s="75" t="s">
        <v>73</v>
      </c>
      <c r="B22" s="43" t="s">
        <v>74</v>
      </c>
      <c r="C22" s="34"/>
      <c r="D22" s="164"/>
      <c r="E22" s="130">
        <v>-51389.31</v>
      </c>
      <c r="F22" s="36" t="s">
        <v>58</v>
      </c>
    </row>
    <row r="23" spans="1:6" ht="13.5" thickBot="1">
      <c r="A23" s="72" t="s">
        <v>33</v>
      </c>
      <c r="B23" s="91" t="s">
        <v>82</v>
      </c>
      <c r="C23" s="29">
        <v>195000</v>
      </c>
      <c r="D23" s="165">
        <v>81249.85</v>
      </c>
      <c r="E23" s="131">
        <v>80320.31</v>
      </c>
      <c r="F23" s="31">
        <v>28.400698585905083</v>
      </c>
    </row>
    <row r="24" spans="1:6" ht="13.5" thickBot="1">
      <c r="A24" s="72" t="s">
        <v>35</v>
      </c>
      <c r="B24" s="91" t="s">
        <v>75</v>
      </c>
      <c r="C24" s="29">
        <v>270000</v>
      </c>
      <c r="D24" s="165">
        <v>112499.8</v>
      </c>
      <c r="E24" s="131">
        <v>101503.1</v>
      </c>
      <c r="F24" s="31">
        <v>21.32108605230113</v>
      </c>
    </row>
    <row r="25" spans="1:6" ht="13.5" thickBot="1">
      <c r="A25" s="78" t="s">
        <v>39</v>
      </c>
      <c r="B25" s="92" t="s">
        <v>83</v>
      </c>
      <c r="C25" s="81">
        <v>430000</v>
      </c>
      <c r="D25" s="166">
        <v>179166.6</v>
      </c>
      <c r="E25" s="145">
        <v>156260.02</v>
      </c>
      <c r="F25" s="82">
        <v>32.764126144791135</v>
      </c>
    </row>
  </sheetData>
  <mergeCells count="3">
    <mergeCell ref="A1:B1"/>
    <mergeCell ref="A3:B3"/>
    <mergeCell ref="A2:C2"/>
  </mergeCells>
  <printOptions/>
  <pageMargins left="0.79" right="0.79" top="0.98" bottom="0.98" header="0.49" footer="0.4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smrinne</cp:lastModifiedBy>
  <cp:lastPrinted>2011-04-08T07:36:25Z</cp:lastPrinted>
  <dcterms:created xsi:type="dcterms:W3CDTF">2011-06-09T07:17:35Z</dcterms:created>
  <dcterms:modified xsi:type="dcterms:W3CDTF">2011-08-16T09:41:47Z</dcterms:modified>
  <cp:category/>
  <cp:version/>
  <cp:contentType/>
  <cp:contentStatus/>
</cp:coreProperties>
</file>