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ämäTyökirja"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66803FE1-B1BC-46D0-B70D-4720FC65F0D2}" xr6:coauthVersionLast="46" xr6:coauthVersionMax="46" xr10:uidLastSave="{00000000-0000-0000-0000-000000000000}"/>
  <bookViews>
    <workbookView xWindow="2240" yWindow="2240" windowWidth="14400" windowHeight="7590" xr2:uid="{00000000-000D-0000-FFFF-FFFF00000000}"/>
  </bookViews>
  <sheets>
    <sheet name="SS" sheetId="1" r:id="rId1"/>
  </sheets>
  <definedNames>
    <definedName name="_xlnm.Print_Area" localSheetId="0">SS!$A$1:$L$62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2" i="1" l="1"/>
  <c r="K51" i="1"/>
  <c r="K48" i="1"/>
  <c r="K26" i="1"/>
  <c r="K25" i="1"/>
  <c r="K22" i="1"/>
  <c r="M30" i="1" l="1"/>
  <c r="M56" i="1" l="1"/>
  <c r="K53" i="1" l="1"/>
  <c r="K27" i="1"/>
  <c r="K28" i="1" l="1"/>
  <c r="K54" i="1"/>
  <c r="K56" i="1"/>
  <c r="K30" i="1"/>
  <c r="E60" i="1"/>
  <c r="K16" i="1" l="1"/>
  <c r="K42" i="1"/>
</calcChain>
</file>

<file path=xl/sharedStrings.xml><?xml version="1.0" encoding="utf-8"?>
<sst xmlns="http://schemas.openxmlformats.org/spreadsheetml/2006/main" count="144" uniqueCount="109">
  <si>
    <t>Palkat ja palkkiot (400000-409999)</t>
  </si>
  <si>
    <t>Eläkekulut (410000-414999)</t>
  </si>
  <si>
    <t>Muut henkilöstösivukulut (415000-422999)</t>
  </si>
  <si>
    <t>400500 Kuukausipalkat</t>
  </si>
  <si>
    <t>401000 Tunti- ja urakkapalkat</t>
  </si>
  <si>
    <t>401500 Erilliskorvaukset</t>
  </si>
  <si>
    <t>402000 Sijaisten palkat</t>
  </si>
  <si>
    <t>403000 Kokouspalkkiot</t>
  </si>
  <si>
    <t>403500 Tilapäinen työvoima</t>
  </si>
  <si>
    <t>403600 Palkkamenot työllistettävistä</t>
  </si>
  <si>
    <t>404000 Muut palkkiot</t>
  </si>
  <si>
    <t>406000 Jaksotetut palkat ja palkkiot</t>
  </si>
  <si>
    <t>406100 Lomapalkkavelkajaksotukset</t>
  </si>
  <si>
    <t>406500 Aktivoidut palkat ja palkkiot</t>
  </si>
  <si>
    <t>410000 Palkkamenoperusteiset KUEL-maksut</t>
  </si>
  <si>
    <t>410100 Eläkemenoperusteiset KUEL-maksut</t>
  </si>
  <si>
    <t>411000 Muut työeläkemaksut</t>
  </si>
  <si>
    <t>413000 Jaksotetut eläkekulut</t>
  </si>
  <si>
    <t>413500 Aktivoidut eläkekulut</t>
  </si>
  <si>
    <t>419000 Jaksotetut sosiaalivakuutusmaksut</t>
  </si>
  <si>
    <t>420000 Aktivoidut sosiaalivakuutusmaksut</t>
  </si>
  <si>
    <t>418000 Muut sosiaalivakuutusmaksut</t>
  </si>
  <si>
    <t>Palkkatileillä olevat määrärahat:</t>
  </si>
  <si>
    <t>Muilla tileillä olevat määrärahat:</t>
  </si>
  <si>
    <t>KUSTANNUS-
PAIKKA</t>
  </si>
  <si>
    <t>TILASTOLLINEN
TILAUS</t>
  </si>
  <si>
    <t xml:space="preserve">PÄÄKIRJATILI
</t>
  </si>
  <si>
    <t>SUMMA
€</t>
  </si>
  <si>
    <t>Esim. 447100 Asiantuntijapalvelut</t>
  </si>
  <si>
    <t>Valitse pääkirjatili tästä</t>
  </si>
  <si>
    <t>Keskusvaalilautakunta (10000)</t>
  </si>
  <si>
    <t>Kaupunginvaltuusto (10100)</t>
  </si>
  <si>
    <t>Tarkastuslautakunta (10200)</t>
  </si>
  <si>
    <t>Kaupunginhallitus, omarahoitusosuudet (10300)</t>
  </si>
  <si>
    <t>Kaupunginhallitus (11001)</t>
  </si>
  <si>
    <t>Nuorisolautakunta (25001)</t>
  </si>
  <si>
    <t>Kulttuurilautakunta (26000)</t>
  </si>
  <si>
    <t>Ammattikorkeakoulun hallitus (38001)</t>
  </si>
  <si>
    <t>Kiinteistöliikelaitos (42001)</t>
  </si>
  <si>
    <t>Vesiliikelaitos (48005)</t>
  </si>
  <si>
    <t>Valitse tästä</t>
  </si>
  <si>
    <t>PÄIVÄYS</t>
  </si>
  <si>
    <t>KOKOUSPVM / PVM:</t>
  </si>
  <si>
    <t>PYKÄLÄ:</t>
  </si>
  <si>
    <t>DIAARI:</t>
  </si>
  <si>
    <t>Matkailun palvelukeskus (NETTOYKSIKKÖ)</t>
  </si>
  <si>
    <t>Talouspalvelukeskus (NETTOYKSIKKÖ)</t>
  </si>
  <si>
    <t>Velkaneuvontatoimisto (NETTOYKSIKKÖ)</t>
  </si>
  <si>
    <t>Turun Seudun kehittämiskeskus (NETTOYKSIKKÖ)</t>
  </si>
  <si>
    <t>Kaupunginorkesteri ja konserttitalo (NETTOYKSIKKÖ)</t>
  </si>
  <si>
    <t>Museokeskus (NETTOYKSIKKÖ)</t>
  </si>
  <si>
    <t>KUMPPANI</t>
  </si>
  <si>
    <t>Valitse kumppani tästä</t>
  </si>
  <si>
    <t>Ulkoinen</t>
  </si>
  <si>
    <t>Kaupungin yht. toiminnot</t>
  </si>
  <si>
    <t>Hallinto</t>
  </si>
  <si>
    <t>Keskusvaalilautakunta</t>
  </si>
  <si>
    <t>Kaupunginvaltuusto</t>
  </si>
  <si>
    <t>Kh, omarahoitusosuudet</t>
  </si>
  <si>
    <t>Kaupunginhallitus</t>
  </si>
  <si>
    <t>Liikuntalautakunta</t>
  </si>
  <si>
    <t>Nuorisolautakunta</t>
  </si>
  <si>
    <t>Kulttuurilautakunta</t>
  </si>
  <si>
    <t>Ammattikorkeakoulun hallitus</t>
  </si>
  <si>
    <t>Rakennuslautakunta</t>
  </si>
  <si>
    <t>Vahinkorahasto</t>
  </si>
  <si>
    <t>V-S Aluepelastuslaitos</t>
  </si>
  <si>
    <t>Muut rahastot</t>
  </si>
  <si>
    <t>Kiinteistöliikelaitos</t>
  </si>
  <si>
    <t>Vesiliikelaitos</t>
  </si>
  <si>
    <t>PÄÄTÖKSENTEKIJÄ:</t>
  </si>
  <si>
    <t>VANHA KUSTANNUSPAIKKA / TILASTOLLINEN TILAUS (LÄHETTÄVÄ)</t>
  </si>
  <si>
    <t>UUSI KUSTANNUSPAIKKA / TILASTOLLINEN TILAUS (VASTAANOTTAVA)</t>
  </si>
  <si>
    <t>TÄYTTÄJÄ</t>
  </si>
  <si>
    <t>PUH.NRO</t>
  </si>
  <si>
    <t>ALAPUOLELTA</t>
  </si>
  <si>
    <t>YLÄPUOLELTA</t>
  </si>
  <si>
    <t>Tarkastuslautakunta</t>
  </si>
  <si>
    <t>Hyvinvointitoimiala</t>
  </si>
  <si>
    <t>Vapaa-aikatoimiala</t>
  </si>
  <si>
    <t>Sivistystoimiala</t>
  </si>
  <si>
    <t>Kasvatus- ja opetusltk</t>
  </si>
  <si>
    <t>Ympäristötoimiala</t>
  </si>
  <si>
    <t>Turun kaupunkiseudun joukkoliikenneltk</t>
  </si>
  <si>
    <t>Kiinteistötoimiala</t>
  </si>
  <si>
    <t>Työterveyshuolto</t>
  </si>
  <si>
    <t>Liikuntalautakunta (24001)</t>
  </si>
  <si>
    <t>Kasvatus- ja opetusltk (32000)</t>
  </si>
  <si>
    <t>Ympäristötoimiala (41404)</t>
  </si>
  <si>
    <t>V-S aluepelastuslautakunta (40101)</t>
  </si>
  <si>
    <t>Työterveyshuollon palvelut (13000)</t>
  </si>
  <si>
    <t>Sosiaali- ja terveyslautakunta</t>
  </si>
  <si>
    <t>Kaupunkisuunnittelu- ja ympäristöltk</t>
  </si>
  <si>
    <t>Turun kaupunkiseudun jäteltk</t>
  </si>
  <si>
    <t>Sosiaali- ja terveyslautakunta (20001)</t>
  </si>
  <si>
    <t>415000 Työnantajan sosiaaliturvamaksut</t>
  </si>
  <si>
    <t>416000 Työttömyysvakuutusmaksut</t>
  </si>
  <si>
    <t>417000 Tapaturmavakuutusmaksut</t>
  </si>
  <si>
    <t>402500 Luontoisedut</t>
  </si>
  <si>
    <t>404100 Siviilipalvelumiehet (päivärahat)</t>
  </si>
  <si>
    <t>412000 Maksetut eläkkeet</t>
  </si>
  <si>
    <t>414000 Varhaiseläkemaksut</t>
  </si>
  <si>
    <t>käytettävät %:t</t>
  </si>
  <si>
    <r>
      <t xml:space="preserve">TALOUSARVIOMÄÄRÄRAHAN </t>
    </r>
    <r>
      <rPr>
        <sz val="11"/>
        <rFont val="Calibri"/>
        <family val="2"/>
      </rPr>
      <t>SISÄINEN SIIRTO</t>
    </r>
    <r>
      <rPr>
        <b/>
        <sz val="11"/>
        <rFont val="Calibri"/>
        <family val="2"/>
      </rPr>
      <t xml:space="preserve"> VUONNA</t>
    </r>
  </si>
  <si>
    <t xml:space="preserve">Vuoden 2021 aikana </t>
  </si>
  <si>
    <t>Laura Saurama</t>
  </si>
  <si>
    <t>Ritva Pitkäkari</t>
  </si>
  <si>
    <t>044-9072174</t>
  </si>
  <si>
    <t>Jakelu Tarja Mäki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</si>
</sst>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b/>
      <sz val="11"/>
      <color indexed="62"/>
      <name val="Calibri"/>
      <family val="2"/>
    </font>
    <font>
      <b/>
      <sz val="11"/>
      <name val="Calibri"/>
      <family val="2"/>
    </font>
    <font>
      <sz val="11"/>
      <color indexed="62"/>
      <name val="Calibri"/>
      <family val="2"/>
    </font>
    <font>
      <sz val="11"/>
      <name val="Calibri"/>
      <family val="2"/>
    </font>
    <font>
      <sz val="8"/>
      <name val="Arial"/>
      <family val="2"/>
    </font>
    <font>
      <i/>
      <sz val="11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3" fillId="2" borderId="0" xfId="0" applyFont="1" applyFill="1" applyAlignment="1"/>
    <xf numFmtId="0" fontId="5" fillId="2" borderId="0" xfId="0" applyFont="1" applyFill="1"/>
    <xf numFmtId="0" fontId="5" fillId="0" borderId="0" xfId="0" applyFont="1"/>
    <xf numFmtId="0" fontId="3" fillId="2" borderId="0" xfId="0" applyFont="1" applyFill="1"/>
    <xf numFmtId="0" fontId="5" fillId="2" borderId="0" xfId="0" applyFont="1" applyFill="1" applyAlignment="1"/>
    <xf numFmtId="0" fontId="5" fillId="2" borderId="1" xfId="0" applyFont="1" applyFill="1" applyBorder="1"/>
    <xf numFmtId="0" fontId="5" fillId="2" borderId="2" xfId="0" applyFont="1" applyFill="1" applyBorder="1" applyAlignment="1">
      <alignment horizontal="left"/>
    </xf>
    <xf numFmtId="40" fontId="1" fillId="2" borderId="0" xfId="1" applyNumberFormat="1" applyFill="1" applyBorder="1" applyAlignment="1" applyProtection="1">
      <alignment horizontal="left" indent="2"/>
    </xf>
    <xf numFmtId="40" fontId="1" fillId="2" borderId="0" xfId="1" applyNumberFormat="1" applyFont="1" applyFill="1" applyBorder="1" applyAlignment="1" applyProtection="1">
      <alignment horizontal="left" indent="2"/>
    </xf>
    <xf numFmtId="0" fontId="3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5" fillId="3" borderId="1" xfId="0" applyFont="1" applyFill="1" applyBorder="1"/>
    <xf numFmtId="0" fontId="5" fillId="0" borderId="1" xfId="0" applyFont="1" applyFill="1" applyBorder="1"/>
    <xf numFmtId="0" fontId="3" fillId="2" borderId="0" xfId="0" applyFont="1" applyFill="1" applyAlignment="1">
      <alignment horizontal="left" indent="2"/>
    </xf>
    <xf numFmtId="0" fontId="5" fillId="2" borderId="0" xfId="0" applyFont="1" applyFill="1" applyBorder="1"/>
    <xf numFmtId="0" fontId="8" fillId="2" borderId="0" xfId="0" applyFont="1" applyFill="1" applyAlignment="1"/>
    <xf numFmtId="49" fontId="4" fillId="2" borderId="0" xfId="0" applyNumberFormat="1" applyFont="1" applyFill="1" applyBorder="1" applyAlignment="1"/>
    <xf numFmtId="0" fontId="5" fillId="2" borderId="4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3" fontId="5" fillId="2" borderId="1" xfId="0" applyNumberFormat="1" applyFont="1" applyFill="1" applyBorder="1" applyAlignment="1" applyProtection="1">
      <alignment horizontal="right"/>
      <protection locked="0"/>
    </xf>
    <xf numFmtId="3" fontId="3" fillId="3" borderId="1" xfId="0" applyNumberFormat="1" applyFont="1" applyFill="1" applyBorder="1" applyAlignment="1">
      <alignment horizontal="right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49" fontId="4" fillId="2" borderId="5" xfId="0" applyNumberFormat="1" applyFont="1" applyFill="1" applyBorder="1" applyAlignment="1" applyProtection="1">
      <protection locked="0"/>
    </xf>
    <xf numFmtId="49" fontId="5" fillId="2" borderId="0" xfId="0" applyNumberFormat="1" applyFont="1" applyFill="1" applyBorder="1" applyAlignment="1" applyProtection="1">
      <protection locked="0"/>
    </xf>
    <xf numFmtId="49" fontId="5" fillId="2" borderId="0" xfId="0" applyNumberFormat="1" applyFont="1" applyFill="1" applyBorder="1" applyAlignment="1" applyProtection="1">
      <alignment horizontal="left" vertical="center"/>
      <protection locked="0"/>
    </xf>
    <xf numFmtId="14" fontId="5" fillId="2" borderId="0" xfId="0" applyNumberFormat="1" applyFont="1" applyFill="1" applyProtection="1">
      <protection locked="0"/>
    </xf>
    <xf numFmtId="0" fontId="3" fillId="3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5" fillId="2" borderId="5" xfId="0" applyFont="1" applyFill="1" applyBorder="1"/>
    <xf numFmtId="0" fontId="3" fillId="2" borderId="0" xfId="0" applyFont="1" applyFill="1" applyBorder="1" applyProtection="1">
      <protection locked="0"/>
    </xf>
    <xf numFmtId="0" fontId="5" fillId="0" borderId="0" xfId="0" applyFont="1" applyFill="1" applyBorder="1"/>
    <xf numFmtId="0" fontId="5" fillId="2" borderId="0" xfId="0" applyFont="1" applyFill="1" applyBorder="1" applyAlignment="1" applyProtection="1">
      <alignment horizontal="center"/>
      <protection locked="0"/>
    </xf>
    <xf numFmtId="3" fontId="5" fillId="2" borderId="0" xfId="0" applyNumberFormat="1" applyFont="1" applyFill="1" applyBorder="1" applyAlignment="1" applyProtection="1">
      <alignment horizontal="right"/>
      <protection locked="0"/>
    </xf>
    <xf numFmtId="0" fontId="3" fillId="2" borderId="0" xfId="0" applyFont="1" applyFill="1" applyBorder="1" applyAlignment="1">
      <alignment horizontal="right"/>
    </xf>
    <xf numFmtId="49" fontId="4" fillId="2" borderId="0" xfId="0" applyNumberFormat="1" applyFont="1" applyFill="1" applyBorder="1" applyAlignment="1" applyProtection="1">
      <protection locked="0"/>
    </xf>
    <xf numFmtId="0" fontId="3" fillId="0" borderId="0" xfId="0" applyFont="1"/>
    <xf numFmtId="0" fontId="9" fillId="2" borderId="0" xfId="0" applyFont="1" applyFill="1" applyAlignment="1"/>
    <xf numFmtId="4" fontId="5" fillId="2" borderId="1" xfId="0" applyNumberFormat="1" applyFont="1" applyFill="1" applyBorder="1" applyAlignment="1" applyProtection="1">
      <alignment horizontal="right"/>
      <protection locked="0"/>
    </xf>
    <xf numFmtId="4" fontId="3" fillId="3" borderId="1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10" fillId="2" borderId="0" xfId="0" applyFont="1" applyFill="1"/>
    <xf numFmtId="4" fontId="5" fillId="0" borderId="0" xfId="0" applyNumberFormat="1" applyFont="1"/>
    <xf numFmtId="4" fontId="0" fillId="0" borderId="0" xfId="0" applyNumberFormat="1"/>
    <xf numFmtId="0" fontId="11" fillId="2" borderId="0" xfId="0" applyFont="1" applyFill="1"/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49" fontId="4" fillId="2" borderId="5" xfId="0" applyNumberFormat="1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5" fillId="2" borderId="6" xfId="0" applyFont="1" applyFill="1" applyBorder="1" applyAlignment="1"/>
    <xf numFmtId="0" fontId="0" fillId="0" borderId="6" xfId="0" applyBorder="1" applyAlignment="1"/>
  </cellXfs>
  <cellStyles count="2">
    <cellStyle name="Normaali" xfId="0" builtinId="0"/>
    <cellStyle name="Normal 3" xfId="1" xr:uid="{00000000-0005-0000-0000-000001000000}"/>
  </cellStyles>
  <dxfs count="12"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strike val="0"/>
        <condense val="0"/>
        <extend val="0"/>
        <color indexed="5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590550</xdr:colOff>
      <xdr:row>2</xdr:row>
      <xdr:rowOff>95250</xdr:rowOff>
    </xdr:to>
    <xdr:pic>
      <xdr:nvPicPr>
        <xdr:cNvPr id="1055" name="Picture 1" descr="tkuBWS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28575</xdr:colOff>
      <xdr:row>1</xdr:row>
      <xdr:rowOff>19050</xdr:rowOff>
    </xdr:from>
    <xdr:to>
      <xdr:col>10</xdr:col>
      <xdr:colOff>1133475</xdr:colOff>
      <xdr:row>3</xdr:row>
      <xdr:rowOff>133350</xdr:rowOff>
    </xdr:to>
    <xdr:pic>
      <xdr:nvPicPr>
        <xdr:cNvPr id="1056" name="Picture 6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37" t="43486" r="12825" b="12183"/>
        <a:stretch>
          <a:fillRect/>
        </a:stretch>
      </xdr:blipFill>
      <xdr:spPr bwMode="auto">
        <a:xfrm>
          <a:off x="6962775" y="209550"/>
          <a:ext cx="110490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>
    <pageSetUpPr fitToPage="1"/>
  </sheetPr>
  <dimension ref="A1:M128"/>
  <sheetViews>
    <sheetView tabSelected="1" topLeftCell="A31" zoomScaleNormal="100" workbookViewId="0">
      <selection activeCell="A59" sqref="A59"/>
    </sheetView>
  </sheetViews>
  <sheetFormatPr defaultColWidth="9.1796875" defaultRowHeight="14.5" x14ac:dyDescent="0.35"/>
  <cols>
    <col min="1" max="1" width="1.453125" style="5" customWidth="1"/>
    <col min="2" max="2" width="2.26953125" style="5" customWidth="1"/>
    <col min="3" max="4" width="9.1796875" style="5"/>
    <col min="5" max="5" width="10.1796875" style="5" bestFit="1" customWidth="1"/>
    <col min="6" max="6" width="9.1796875" style="5"/>
    <col min="7" max="7" width="7" style="5" customWidth="1"/>
    <col min="8" max="8" width="12.81640625" style="5" bestFit="1" customWidth="1"/>
    <col min="9" max="9" width="14.453125" style="5" bestFit="1" customWidth="1"/>
    <col min="10" max="10" width="28.453125" style="5" bestFit="1" customWidth="1"/>
    <col min="11" max="11" width="17.7265625" style="5" customWidth="1"/>
    <col min="12" max="12" width="2.26953125" style="5" customWidth="1"/>
    <col min="13" max="13" width="9.1796875" style="53"/>
    <col min="14" max="16384" width="9.1796875" style="5"/>
  </cols>
  <sheetData>
    <row r="1" spans="1:12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35">
      <c r="A5" s="4"/>
      <c r="B5" s="36"/>
      <c r="C5" s="19"/>
      <c r="D5" s="4"/>
      <c r="E5" s="4"/>
      <c r="F5" s="4"/>
      <c r="G5" s="37"/>
      <c r="H5" s="37"/>
      <c r="I5" s="4"/>
      <c r="J5" s="4"/>
      <c r="K5" s="4"/>
      <c r="L5" s="4"/>
    </row>
    <row r="6" spans="1:12" x14ac:dyDescent="0.35">
      <c r="A6" s="4"/>
      <c r="B6" s="4"/>
      <c r="C6" s="19"/>
      <c r="D6" s="4"/>
      <c r="E6" s="4"/>
      <c r="F6" s="4"/>
      <c r="G6" s="4"/>
      <c r="H6" s="4"/>
      <c r="I6" s="4"/>
      <c r="J6" s="4"/>
      <c r="K6" s="52" t="s">
        <v>104</v>
      </c>
      <c r="L6" s="4"/>
    </row>
    <row r="7" spans="1:12" x14ac:dyDescent="0.35">
      <c r="A7" s="4"/>
      <c r="B7" s="39" t="s">
        <v>103</v>
      </c>
      <c r="C7" s="19"/>
      <c r="D7" s="4"/>
      <c r="E7" s="4"/>
      <c r="F7" s="4"/>
      <c r="G7" s="37"/>
      <c r="H7" s="37"/>
      <c r="I7" s="38">
        <v>2021</v>
      </c>
      <c r="J7" s="4"/>
      <c r="K7" s="55" t="s">
        <v>102</v>
      </c>
      <c r="L7" s="4"/>
    </row>
    <row r="8" spans="1:12" x14ac:dyDescent="0.35">
      <c r="A8" s="4"/>
      <c r="B8" s="36"/>
      <c r="C8" s="19"/>
      <c r="D8" s="4"/>
      <c r="E8" s="4"/>
      <c r="F8" s="4"/>
      <c r="G8" s="37"/>
      <c r="H8" s="37"/>
      <c r="I8" s="20"/>
      <c r="J8" s="4"/>
      <c r="L8" s="4"/>
    </row>
    <row r="9" spans="1:12" x14ac:dyDescent="0.35">
      <c r="A9" s="4"/>
      <c r="B9" s="3" t="s">
        <v>70</v>
      </c>
      <c r="C9" s="3"/>
      <c r="D9" s="7"/>
      <c r="E9" s="4"/>
      <c r="F9" s="70" t="s">
        <v>105</v>
      </c>
      <c r="G9" s="70"/>
      <c r="H9" s="70"/>
      <c r="I9" s="70"/>
      <c r="J9" s="70"/>
      <c r="K9" s="70"/>
      <c r="L9" s="4"/>
    </row>
    <row r="10" spans="1:12" x14ac:dyDescent="0.35">
      <c r="A10" s="4"/>
      <c r="B10" s="3" t="s">
        <v>42</v>
      </c>
      <c r="C10" s="22"/>
      <c r="D10" s="22"/>
      <c r="E10" s="22"/>
      <c r="F10" s="70"/>
      <c r="G10" s="70"/>
      <c r="H10" s="70"/>
      <c r="I10" s="70"/>
      <c r="J10" s="70"/>
      <c r="K10" s="70"/>
      <c r="L10" s="4"/>
    </row>
    <row r="11" spans="1:12" x14ac:dyDescent="0.35">
      <c r="A11" s="4"/>
      <c r="B11" s="3" t="s">
        <v>43</v>
      </c>
      <c r="C11" s="22"/>
      <c r="D11" s="22"/>
      <c r="E11" s="22"/>
      <c r="F11" s="70"/>
      <c r="G11" s="70"/>
      <c r="H11" s="70"/>
      <c r="I11" s="70"/>
      <c r="J11" s="70"/>
      <c r="K11" s="70"/>
      <c r="L11" s="4"/>
    </row>
    <row r="12" spans="1:12" x14ac:dyDescent="0.35">
      <c r="A12" s="4"/>
      <c r="B12" s="3" t="s">
        <v>44</v>
      </c>
      <c r="C12" s="22"/>
      <c r="D12" s="22"/>
      <c r="E12" s="22"/>
      <c r="F12" s="70"/>
      <c r="G12" s="70"/>
      <c r="H12" s="70"/>
      <c r="I12" s="70"/>
      <c r="J12" s="70"/>
      <c r="K12" s="70"/>
      <c r="L12" s="4"/>
    </row>
    <row r="13" spans="1:12" x14ac:dyDescent="0.35">
      <c r="A13" s="4"/>
      <c r="B13" s="4"/>
      <c r="C13" s="4"/>
      <c r="D13" s="4"/>
      <c r="E13" s="4"/>
      <c r="F13" s="74"/>
      <c r="G13" s="75"/>
      <c r="H13" s="75"/>
      <c r="I13" s="75"/>
      <c r="J13" s="75"/>
      <c r="K13" s="75"/>
      <c r="L13" s="4"/>
    </row>
    <row r="14" spans="1:12" x14ac:dyDescent="0.35">
      <c r="A14" s="4"/>
      <c r="B14" s="6" t="s">
        <v>71</v>
      </c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ht="29" x14ac:dyDescent="0.35">
      <c r="A15" s="4"/>
      <c r="B15" s="71" t="s">
        <v>26</v>
      </c>
      <c r="C15" s="72"/>
      <c r="D15" s="72"/>
      <c r="E15" s="72"/>
      <c r="F15" s="72"/>
      <c r="G15" s="73"/>
      <c r="H15" s="16" t="s">
        <v>24</v>
      </c>
      <c r="I15" s="16" t="s">
        <v>25</v>
      </c>
      <c r="J15" s="33" t="s">
        <v>51</v>
      </c>
      <c r="K15" s="16" t="s">
        <v>27</v>
      </c>
      <c r="L15" s="4"/>
    </row>
    <row r="16" spans="1:12" x14ac:dyDescent="0.35">
      <c r="A16" s="4"/>
      <c r="B16" s="56" t="s">
        <v>22</v>
      </c>
      <c r="C16" s="57"/>
      <c r="D16" s="57"/>
      <c r="E16" s="57"/>
      <c r="F16" s="57"/>
      <c r="G16" s="58"/>
      <c r="H16" s="16"/>
      <c r="I16" s="16"/>
      <c r="J16" s="16"/>
      <c r="K16" s="48">
        <f>SUM(K18,K19,K20,K22,K23,K25,K26,K27,K28,K29)</f>
        <v>31979</v>
      </c>
      <c r="L16" s="4"/>
    </row>
    <row r="17" spans="1:13" x14ac:dyDescent="0.35">
      <c r="A17" s="4"/>
      <c r="B17" s="59" t="s">
        <v>0</v>
      </c>
      <c r="C17" s="60"/>
      <c r="D17" s="60"/>
      <c r="E17" s="60"/>
      <c r="F17" s="60"/>
      <c r="G17" s="60"/>
      <c r="H17" s="60"/>
      <c r="I17" s="60"/>
      <c r="J17" s="60"/>
      <c r="K17" s="61"/>
      <c r="L17" s="4"/>
    </row>
    <row r="18" spans="1:13" x14ac:dyDescent="0.35">
      <c r="A18" s="4"/>
      <c r="B18" s="17"/>
      <c r="C18" s="62" t="s">
        <v>3</v>
      </c>
      <c r="D18" s="63"/>
      <c r="E18" s="63"/>
      <c r="F18" s="63"/>
      <c r="G18" s="64"/>
      <c r="H18" s="24">
        <v>50050</v>
      </c>
      <c r="I18" s="24"/>
      <c r="J18" s="34"/>
      <c r="K18" s="47">
        <v>25303</v>
      </c>
      <c r="L18" s="4"/>
    </row>
    <row r="19" spans="1:13" x14ac:dyDescent="0.35">
      <c r="A19" s="4"/>
      <c r="B19" s="17"/>
      <c r="C19" s="62" t="s">
        <v>5</v>
      </c>
      <c r="D19" s="63"/>
      <c r="E19" s="63"/>
      <c r="F19" s="63"/>
      <c r="G19" s="64"/>
      <c r="H19" s="24">
        <v>50050</v>
      </c>
      <c r="I19" s="24"/>
      <c r="J19" s="34"/>
      <c r="K19" s="47">
        <v>1128</v>
      </c>
      <c r="L19" s="4"/>
    </row>
    <row r="20" spans="1:13" x14ac:dyDescent="0.35">
      <c r="A20" s="4"/>
      <c r="B20" s="17"/>
      <c r="C20" s="62" t="s">
        <v>29</v>
      </c>
      <c r="D20" s="63"/>
      <c r="E20" s="63"/>
      <c r="F20" s="63"/>
      <c r="G20" s="64"/>
      <c r="H20" s="24"/>
      <c r="I20" s="24"/>
      <c r="J20" s="34"/>
      <c r="K20" s="47"/>
      <c r="L20" s="4"/>
    </row>
    <row r="21" spans="1:13" x14ac:dyDescent="0.35">
      <c r="A21" s="4"/>
      <c r="B21" s="59" t="s">
        <v>1</v>
      </c>
      <c r="C21" s="60"/>
      <c r="D21" s="60"/>
      <c r="E21" s="60"/>
      <c r="F21" s="60"/>
      <c r="G21" s="60"/>
      <c r="H21" s="60"/>
      <c r="I21" s="60"/>
      <c r="J21" s="60"/>
      <c r="K21" s="61"/>
      <c r="L21" s="4"/>
    </row>
    <row r="22" spans="1:13" x14ac:dyDescent="0.35">
      <c r="A22" s="4"/>
      <c r="B22" s="8"/>
      <c r="C22" s="65" t="s">
        <v>14</v>
      </c>
      <c r="D22" s="66"/>
      <c r="E22" s="66"/>
      <c r="F22" s="66"/>
      <c r="G22" s="67"/>
      <c r="H22" s="24">
        <v>50050</v>
      </c>
      <c r="I22" s="24"/>
      <c r="J22" s="34"/>
      <c r="K22" s="47">
        <f>ROUND(((K18+K19+K20)*16.82%),0)</f>
        <v>4446</v>
      </c>
      <c r="L22" s="4"/>
      <c r="M22" s="53">
        <v>16.82</v>
      </c>
    </row>
    <row r="23" spans="1:13" x14ac:dyDescent="0.35">
      <c r="A23" s="4"/>
      <c r="B23" s="17"/>
      <c r="C23" s="62" t="s">
        <v>29</v>
      </c>
      <c r="D23" s="68"/>
      <c r="E23" s="68"/>
      <c r="F23" s="68"/>
      <c r="G23" s="69"/>
      <c r="H23" s="24"/>
      <c r="I23" s="24"/>
      <c r="J23" s="34"/>
      <c r="K23" s="47"/>
      <c r="L23" s="4"/>
    </row>
    <row r="24" spans="1:13" x14ac:dyDescent="0.35">
      <c r="A24" s="4"/>
      <c r="B24" s="59" t="s">
        <v>2</v>
      </c>
      <c r="C24" s="60"/>
      <c r="D24" s="60"/>
      <c r="E24" s="60"/>
      <c r="F24" s="60"/>
      <c r="G24" s="60"/>
      <c r="H24" s="60"/>
      <c r="I24" s="60"/>
      <c r="J24" s="60"/>
      <c r="K24" s="61"/>
      <c r="L24" s="4"/>
    </row>
    <row r="25" spans="1:13" x14ac:dyDescent="0.35">
      <c r="A25" s="4"/>
      <c r="B25" s="8"/>
      <c r="C25" s="65" t="s">
        <v>95</v>
      </c>
      <c r="D25" s="66"/>
      <c r="E25" s="66"/>
      <c r="F25" s="66"/>
      <c r="G25" s="67"/>
      <c r="H25" s="24">
        <v>50050</v>
      </c>
      <c r="I25" s="24"/>
      <c r="J25" s="34"/>
      <c r="K25" s="47">
        <f>ROUND(((K18+K19+K20)*1.53%),0)</f>
        <v>404</v>
      </c>
      <c r="L25" s="4"/>
      <c r="M25" s="53">
        <v>1.53</v>
      </c>
    </row>
    <row r="26" spans="1:13" x14ac:dyDescent="0.35">
      <c r="A26" s="4"/>
      <c r="B26" s="8"/>
      <c r="C26" s="49" t="s">
        <v>96</v>
      </c>
      <c r="D26" s="50"/>
      <c r="E26" s="50"/>
      <c r="F26" s="50"/>
      <c r="G26" s="51"/>
      <c r="H26" s="24">
        <v>50050</v>
      </c>
      <c r="I26" s="24"/>
      <c r="J26" s="34"/>
      <c r="K26" s="47">
        <f>ROUND(((K18+K19+K20)*1.9%),0)</f>
        <v>502</v>
      </c>
      <c r="L26" s="4"/>
      <c r="M26" s="53">
        <v>1.9</v>
      </c>
    </row>
    <row r="27" spans="1:13" x14ac:dyDescent="0.35">
      <c r="A27" s="4"/>
      <c r="B27" s="8"/>
      <c r="C27" s="65" t="s">
        <v>97</v>
      </c>
      <c r="D27" s="66"/>
      <c r="E27" s="66"/>
      <c r="F27" s="66"/>
      <c r="G27" s="67"/>
      <c r="H27" s="24">
        <v>50050</v>
      </c>
      <c r="I27" s="24"/>
      <c r="J27" s="34"/>
      <c r="K27" s="47">
        <f>ROUND(((K18+K19+K20)*0.7%),0)</f>
        <v>185</v>
      </c>
      <c r="L27" s="4"/>
      <c r="M27" s="53">
        <v>0.7</v>
      </c>
    </row>
    <row r="28" spans="1:13" x14ac:dyDescent="0.35">
      <c r="A28" s="4"/>
      <c r="B28" s="8"/>
      <c r="C28" s="65" t="s">
        <v>21</v>
      </c>
      <c r="D28" s="66"/>
      <c r="E28" s="66"/>
      <c r="F28" s="66"/>
      <c r="G28" s="67"/>
      <c r="H28" s="24">
        <v>50050</v>
      </c>
      <c r="I28" s="24"/>
      <c r="J28" s="34"/>
      <c r="K28" s="47">
        <f>ROUND(((K18+K19+K20)*0.04%),0)</f>
        <v>11</v>
      </c>
      <c r="L28" s="4"/>
      <c r="M28" s="53">
        <v>0.04</v>
      </c>
    </row>
    <row r="29" spans="1:13" x14ac:dyDescent="0.35">
      <c r="A29" s="4"/>
      <c r="B29" s="17"/>
      <c r="C29" s="62" t="s">
        <v>29</v>
      </c>
      <c r="D29" s="63"/>
      <c r="E29" s="63"/>
      <c r="F29" s="63"/>
      <c r="G29" s="64"/>
      <c r="H29" s="24"/>
      <c r="I29" s="24"/>
      <c r="J29" s="34"/>
      <c r="K29" s="47"/>
      <c r="L29" s="4"/>
    </row>
    <row r="30" spans="1:13" x14ac:dyDescent="0.35">
      <c r="A30" s="4"/>
      <c r="B30" s="12" t="s">
        <v>23</v>
      </c>
      <c r="C30" s="13"/>
      <c r="D30" s="13"/>
      <c r="E30" s="13"/>
      <c r="F30" s="13"/>
      <c r="G30" s="14"/>
      <c r="H30" s="15"/>
      <c r="I30" s="15"/>
      <c r="J30" s="15"/>
      <c r="K30" s="26">
        <f>SUM(K31:K38)</f>
        <v>0</v>
      </c>
      <c r="L30" s="4"/>
      <c r="M30" s="53">
        <f>SUM(M22:M28)</f>
        <v>20.99</v>
      </c>
    </row>
    <row r="31" spans="1:13" x14ac:dyDescent="0.35">
      <c r="A31" s="4"/>
      <c r="B31" s="18"/>
      <c r="C31" s="62"/>
      <c r="D31" s="63"/>
      <c r="E31" s="63"/>
      <c r="F31" s="63"/>
      <c r="G31" s="64"/>
      <c r="H31" s="24"/>
      <c r="I31" s="24"/>
      <c r="J31" s="34"/>
      <c r="K31" s="25"/>
      <c r="L31" s="4"/>
    </row>
    <row r="32" spans="1:13" x14ac:dyDescent="0.35">
      <c r="A32" s="4"/>
      <c r="B32" s="18"/>
      <c r="C32" s="62"/>
      <c r="D32" s="63"/>
      <c r="E32" s="63"/>
      <c r="F32" s="63"/>
      <c r="G32" s="64"/>
      <c r="H32" s="24"/>
      <c r="I32" s="24"/>
      <c r="J32" s="34" t="s">
        <v>52</v>
      </c>
      <c r="K32" s="25"/>
      <c r="L32" s="4"/>
    </row>
    <row r="33" spans="1:13" x14ac:dyDescent="0.35">
      <c r="A33" s="4"/>
      <c r="B33" s="18"/>
      <c r="C33" s="27"/>
      <c r="D33" s="28"/>
      <c r="E33" s="28"/>
      <c r="F33" s="28"/>
      <c r="G33" s="23"/>
      <c r="H33" s="24"/>
      <c r="I33" s="24"/>
      <c r="J33" s="34" t="s">
        <v>52</v>
      </c>
      <c r="K33" s="25"/>
      <c r="L33" s="4"/>
    </row>
    <row r="34" spans="1:13" x14ac:dyDescent="0.35">
      <c r="A34" s="4"/>
      <c r="B34" s="18"/>
      <c r="C34" s="27"/>
      <c r="D34" s="28"/>
      <c r="E34" s="28"/>
      <c r="F34" s="28"/>
      <c r="G34" s="23"/>
      <c r="H34" s="24"/>
      <c r="I34" s="24"/>
      <c r="J34" s="34" t="s">
        <v>52</v>
      </c>
      <c r="K34" s="25"/>
      <c r="L34" s="4"/>
    </row>
    <row r="35" spans="1:13" x14ac:dyDescent="0.35">
      <c r="A35" s="4"/>
      <c r="B35" s="18"/>
      <c r="C35" s="27"/>
      <c r="D35" s="28"/>
      <c r="E35" s="28"/>
      <c r="F35" s="28"/>
      <c r="G35" s="23"/>
      <c r="H35" s="24"/>
      <c r="I35" s="24"/>
      <c r="J35" s="34" t="s">
        <v>52</v>
      </c>
      <c r="K35" s="25"/>
      <c r="L35" s="4"/>
    </row>
    <row r="36" spans="1:13" x14ac:dyDescent="0.35">
      <c r="A36" s="4"/>
      <c r="B36" s="18"/>
      <c r="C36" s="27"/>
      <c r="D36" s="28"/>
      <c r="E36" s="28"/>
      <c r="F36" s="28"/>
      <c r="G36" s="23"/>
      <c r="H36" s="24"/>
      <c r="I36" s="24"/>
      <c r="J36" s="34" t="s">
        <v>52</v>
      </c>
      <c r="K36" s="25"/>
      <c r="L36" s="4"/>
    </row>
    <row r="37" spans="1:13" x14ac:dyDescent="0.35">
      <c r="A37" s="4"/>
      <c r="B37" s="18"/>
      <c r="C37" s="27"/>
      <c r="D37" s="28"/>
      <c r="E37" s="28"/>
      <c r="F37" s="28"/>
      <c r="G37" s="23"/>
      <c r="H37" s="24"/>
      <c r="I37" s="24"/>
      <c r="J37" s="34" t="s">
        <v>52</v>
      </c>
      <c r="K37" s="25"/>
      <c r="L37" s="4"/>
    </row>
    <row r="38" spans="1:13" x14ac:dyDescent="0.35">
      <c r="A38" s="4"/>
      <c r="B38" s="18"/>
      <c r="C38" s="62"/>
      <c r="D38" s="63"/>
      <c r="E38" s="63"/>
      <c r="F38" s="63"/>
      <c r="G38" s="64"/>
      <c r="H38" s="24"/>
      <c r="I38" s="24"/>
      <c r="J38" s="34" t="s">
        <v>52</v>
      </c>
      <c r="K38" s="25"/>
      <c r="L38" s="4"/>
    </row>
    <row r="39" spans="1:13" x14ac:dyDescent="0.35">
      <c r="A39" s="4"/>
      <c r="B39" s="40"/>
      <c r="C39" s="35"/>
      <c r="D39" s="35"/>
      <c r="E39" s="35"/>
      <c r="F39" s="35"/>
      <c r="G39" s="35"/>
      <c r="H39" s="41"/>
      <c r="I39" s="41"/>
      <c r="J39" s="35"/>
      <c r="K39" s="42"/>
      <c r="L39" s="4"/>
    </row>
    <row r="40" spans="1:13" x14ac:dyDescent="0.35">
      <c r="A40" s="4"/>
      <c r="B40" s="6" t="s">
        <v>72</v>
      </c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3" ht="29" x14ac:dyDescent="0.35">
      <c r="A41" s="4"/>
      <c r="B41" s="71" t="s">
        <v>26</v>
      </c>
      <c r="C41" s="72"/>
      <c r="D41" s="72"/>
      <c r="E41" s="72"/>
      <c r="F41" s="72"/>
      <c r="G41" s="73"/>
      <c r="H41" s="16" t="s">
        <v>24</v>
      </c>
      <c r="I41" s="16" t="s">
        <v>25</v>
      </c>
      <c r="J41" s="33" t="s">
        <v>51</v>
      </c>
      <c r="K41" s="16" t="s">
        <v>27</v>
      </c>
      <c r="L41" s="4"/>
    </row>
    <row r="42" spans="1:13" x14ac:dyDescent="0.35">
      <c r="A42" s="4"/>
      <c r="B42" s="56" t="s">
        <v>22</v>
      </c>
      <c r="C42" s="57"/>
      <c r="D42" s="57"/>
      <c r="E42" s="57"/>
      <c r="F42" s="57"/>
      <c r="G42" s="58"/>
      <c r="H42" s="16"/>
      <c r="I42" s="16"/>
      <c r="J42" s="16"/>
      <c r="K42" s="48">
        <f>SUM(K44,K45,K46,K48,K49,K51,K52,K53,K54,K55)</f>
        <v>31979</v>
      </c>
      <c r="L42" s="4"/>
    </row>
    <row r="43" spans="1:13" x14ac:dyDescent="0.35">
      <c r="A43" s="4"/>
      <c r="B43" s="59" t="s">
        <v>0</v>
      </c>
      <c r="C43" s="60"/>
      <c r="D43" s="60"/>
      <c r="E43" s="60"/>
      <c r="F43" s="60"/>
      <c r="G43" s="60"/>
      <c r="H43" s="60"/>
      <c r="I43" s="60"/>
      <c r="J43" s="60"/>
      <c r="K43" s="61"/>
      <c r="L43" s="4"/>
    </row>
    <row r="44" spans="1:13" x14ac:dyDescent="0.35">
      <c r="A44" s="4"/>
      <c r="B44" s="17"/>
      <c r="C44" s="62" t="s">
        <v>3</v>
      </c>
      <c r="D44" s="63"/>
      <c r="E44" s="63"/>
      <c r="F44" s="63"/>
      <c r="G44" s="64"/>
      <c r="H44" s="24">
        <v>51060</v>
      </c>
      <c r="I44" s="24"/>
      <c r="J44" s="34"/>
      <c r="K44" s="47">
        <v>25303</v>
      </c>
      <c r="L44" s="4"/>
    </row>
    <row r="45" spans="1:13" x14ac:dyDescent="0.35">
      <c r="A45" s="4"/>
      <c r="B45" s="17"/>
      <c r="C45" s="62" t="s">
        <v>5</v>
      </c>
      <c r="D45" s="63"/>
      <c r="E45" s="63"/>
      <c r="F45" s="63"/>
      <c r="G45" s="64"/>
      <c r="H45" s="24">
        <v>51060</v>
      </c>
      <c r="I45" s="24"/>
      <c r="J45" s="34"/>
      <c r="K45" s="47">
        <v>1128</v>
      </c>
      <c r="L45" s="4"/>
    </row>
    <row r="46" spans="1:13" x14ac:dyDescent="0.35">
      <c r="A46" s="4"/>
      <c r="B46" s="17"/>
      <c r="C46" s="62" t="s">
        <v>29</v>
      </c>
      <c r="D46" s="63"/>
      <c r="E46" s="63"/>
      <c r="F46" s="63"/>
      <c r="G46" s="64"/>
      <c r="H46" s="24"/>
      <c r="I46" s="24"/>
      <c r="J46" s="34"/>
      <c r="K46" s="47"/>
      <c r="L46" s="4"/>
    </row>
    <row r="47" spans="1:13" x14ac:dyDescent="0.35">
      <c r="A47" s="4"/>
      <c r="B47" s="59" t="s">
        <v>1</v>
      </c>
      <c r="C47" s="60"/>
      <c r="D47" s="60"/>
      <c r="E47" s="60"/>
      <c r="F47" s="60"/>
      <c r="G47" s="60"/>
      <c r="H47" s="60"/>
      <c r="I47" s="60"/>
      <c r="J47" s="60"/>
      <c r="K47" s="61"/>
      <c r="L47" s="4"/>
    </row>
    <row r="48" spans="1:13" x14ac:dyDescent="0.35">
      <c r="A48" s="4"/>
      <c r="B48" s="8"/>
      <c r="C48" s="65" t="s">
        <v>14</v>
      </c>
      <c r="D48" s="66"/>
      <c r="E48" s="66"/>
      <c r="F48" s="66"/>
      <c r="G48" s="67"/>
      <c r="H48" s="24">
        <v>51060</v>
      </c>
      <c r="I48" s="24"/>
      <c r="J48" s="34"/>
      <c r="K48" s="47">
        <f>ROUND(((K46+K45+K44)*16.82%),0)</f>
        <v>4446</v>
      </c>
      <c r="L48" s="4"/>
      <c r="M48" s="53">
        <v>16.82</v>
      </c>
    </row>
    <row r="49" spans="1:13" x14ac:dyDescent="0.35">
      <c r="A49" s="4"/>
      <c r="B49" s="17"/>
      <c r="C49" s="62" t="s">
        <v>29</v>
      </c>
      <c r="D49" s="68"/>
      <c r="E49" s="68"/>
      <c r="F49" s="68"/>
      <c r="G49" s="69"/>
      <c r="H49" s="24"/>
      <c r="I49" s="24"/>
      <c r="J49" s="34"/>
      <c r="K49" s="47"/>
      <c r="L49" s="4"/>
    </row>
    <row r="50" spans="1:13" x14ac:dyDescent="0.35">
      <c r="A50" s="4"/>
      <c r="B50" s="59" t="s">
        <v>2</v>
      </c>
      <c r="C50" s="60"/>
      <c r="D50" s="60"/>
      <c r="E50" s="60"/>
      <c r="F50" s="60"/>
      <c r="G50" s="60"/>
      <c r="H50" s="60"/>
      <c r="I50" s="60"/>
      <c r="J50" s="60"/>
      <c r="K50" s="61"/>
      <c r="L50" s="4"/>
    </row>
    <row r="51" spans="1:13" x14ac:dyDescent="0.35">
      <c r="A51" s="4"/>
      <c r="B51" s="8"/>
      <c r="C51" s="65" t="s">
        <v>95</v>
      </c>
      <c r="D51" s="66"/>
      <c r="E51" s="66"/>
      <c r="F51" s="66"/>
      <c r="G51" s="67"/>
      <c r="H51" s="24">
        <v>51060</v>
      </c>
      <c r="I51" s="24"/>
      <c r="J51" s="34"/>
      <c r="K51" s="47">
        <f>ROUND(((K44+K45+K46)*1.53%),0)</f>
        <v>404</v>
      </c>
      <c r="L51" s="4"/>
      <c r="M51" s="53">
        <v>1.53</v>
      </c>
    </row>
    <row r="52" spans="1:13" x14ac:dyDescent="0.35">
      <c r="A52" s="4"/>
      <c r="B52" s="8"/>
      <c r="C52" s="49" t="s">
        <v>96</v>
      </c>
      <c r="D52" s="50"/>
      <c r="E52" s="50"/>
      <c r="F52" s="50"/>
      <c r="G52" s="51"/>
      <c r="H52" s="24">
        <v>51060</v>
      </c>
      <c r="I52" s="24"/>
      <c r="J52" s="34"/>
      <c r="K52" s="47">
        <f>ROUND(((K44+K45+K46)*1.9%),0)</f>
        <v>502</v>
      </c>
      <c r="L52" s="4"/>
      <c r="M52" s="53">
        <v>1.9</v>
      </c>
    </row>
    <row r="53" spans="1:13" x14ac:dyDescent="0.35">
      <c r="A53" s="4"/>
      <c r="B53" s="8"/>
      <c r="C53" s="65" t="s">
        <v>97</v>
      </c>
      <c r="D53" s="66"/>
      <c r="E53" s="66"/>
      <c r="F53" s="66"/>
      <c r="G53" s="67"/>
      <c r="H53" s="24">
        <v>51060</v>
      </c>
      <c r="I53" s="24"/>
      <c r="J53" s="34"/>
      <c r="K53" s="47">
        <f>ROUND(((K44+K45+K46)*0.7%),0)</f>
        <v>185</v>
      </c>
      <c r="L53" s="4"/>
      <c r="M53" s="53">
        <v>0.7</v>
      </c>
    </row>
    <row r="54" spans="1:13" x14ac:dyDescent="0.35">
      <c r="A54" s="4"/>
      <c r="B54" s="8"/>
      <c r="C54" s="65" t="s">
        <v>21</v>
      </c>
      <c r="D54" s="66"/>
      <c r="E54" s="66"/>
      <c r="F54" s="66"/>
      <c r="G54" s="67"/>
      <c r="H54" s="24">
        <v>51060</v>
      </c>
      <c r="I54" s="24"/>
      <c r="J54" s="34"/>
      <c r="K54" s="47">
        <f>ROUND(((K44+K45+K46)*0.04%),0)</f>
        <v>11</v>
      </c>
      <c r="L54" s="4"/>
      <c r="M54" s="53">
        <v>0.04</v>
      </c>
    </row>
    <row r="55" spans="1:13" x14ac:dyDescent="0.35">
      <c r="A55" s="4"/>
      <c r="B55" s="17"/>
      <c r="C55" s="62" t="s">
        <v>29</v>
      </c>
      <c r="D55" s="63"/>
      <c r="E55" s="63"/>
      <c r="F55" s="63"/>
      <c r="G55" s="64"/>
      <c r="H55" s="24"/>
      <c r="I55" s="24"/>
      <c r="J55" s="34"/>
      <c r="K55" s="47"/>
      <c r="L55" s="4"/>
    </row>
    <row r="56" spans="1:13" x14ac:dyDescent="0.35">
      <c r="A56" s="4"/>
      <c r="B56" s="12" t="s">
        <v>23</v>
      </c>
      <c r="C56" s="13"/>
      <c r="D56" s="13"/>
      <c r="E56" s="13"/>
      <c r="F56" s="13"/>
      <c r="G56" s="14"/>
      <c r="H56" s="15"/>
      <c r="I56" s="15"/>
      <c r="J56" s="15"/>
      <c r="K56" s="26">
        <f>SUM(K57:K58)</f>
        <v>0</v>
      </c>
      <c r="L56" s="4"/>
      <c r="M56" s="53">
        <f>SUM(M48:M54)</f>
        <v>20.99</v>
      </c>
    </row>
    <row r="57" spans="1:13" x14ac:dyDescent="0.35">
      <c r="A57" s="4"/>
      <c r="B57" s="18"/>
      <c r="C57" s="62"/>
      <c r="D57" s="63"/>
      <c r="E57" s="63"/>
      <c r="F57" s="63"/>
      <c r="G57" s="64"/>
      <c r="H57" s="24"/>
      <c r="I57" s="24"/>
      <c r="J57" s="34"/>
      <c r="K57" s="25"/>
      <c r="L57" s="4"/>
    </row>
    <row r="58" spans="1:13" x14ac:dyDescent="0.35">
      <c r="A58" s="4"/>
      <c r="B58" s="18"/>
      <c r="C58" s="62"/>
      <c r="D58" s="63"/>
      <c r="E58" s="63"/>
      <c r="F58" s="63"/>
      <c r="G58" s="64"/>
      <c r="H58" s="24"/>
      <c r="I58" s="24"/>
      <c r="J58" s="34" t="s">
        <v>52</v>
      </c>
      <c r="K58" s="25"/>
      <c r="L58" s="4"/>
    </row>
    <row r="59" spans="1:13" ht="55.5" customHeight="1" x14ac:dyDescent="0.3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3" customFormat="1" ht="24.75" customHeight="1" x14ac:dyDescent="0.35">
      <c r="A60" s="1"/>
      <c r="B60" s="3" t="s">
        <v>41</v>
      </c>
      <c r="C60" s="21"/>
      <c r="D60" s="4"/>
      <c r="E60" s="32">
        <f ca="1">NOW()</f>
        <v>44456.53743449074</v>
      </c>
      <c r="F60" s="4"/>
      <c r="G60" s="4"/>
      <c r="H60" s="4"/>
      <c r="I60" s="4"/>
      <c r="J60" s="4"/>
      <c r="K60" s="4"/>
      <c r="L60" s="2"/>
      <c r="M60" s="54"/>
    </row>
    <row r="61" spans="1:13" customFormat="1" ht="25" customHeight="1" x14ac:dyDescent="0.35">
      <c r="A61" s="1"/>
      <c r="B61" s="3" t="s">
        <v>73</v>
      </c>
      <c r="C61" s="21"/>
      <c r="D61" s="4"/>
      <c r="E61" s="29" t="s">
        <v>106</v>
      </c>
      <c r="F61" s="29"/>
      <c r="G61" s="29"/>
      <c r="H61" s="29"/>
      <c r="I61" s="43" t="s">
        <v>74</v>
      </c>
      <c r="J61" s="29" t="s">
        <v>107</v>
      </c>
      <c r="K61" s="44"/>
      <c r="L61" s="2"/>
      <c r="M61" s="54"/>
    </row>
    <row r="62" spans="1:13" customFormat="1" ht="25" customHeight="1" x14ac:dyDescent="0.35">
      <c r="A62" s="1"/>
      <c r="B62" s="3"/>
      <c r="C62" s="21"/>
      <c r="D62" s="4"/>
      <c r="E62" s="31"/>
      <c r="F62" s="30"/>
      <c r="G62" s="30"/>
      <c r="H62" s="30"/>
      <c r="I62" s="30"/>
      <c r="J62" s="30"/>
      <c r="K62" s="30"/>
      <c r="L62" s="2"/>
      <c r="M62" s="54"/>
    </row>
    <row r="63" spans="1:13" customFormat="1" ht="25" hidden="1" customHeight="1" x14ac:dyDescent="0.35">
      <c r="A63" s="1"/>
      <c r="B63" s="3"/>
      <c r="C63" s="21"/>
      <c r="D63" s="4"/>
      <c r="E63" s="4"/>
      <c r="F63" s="4"/>
      <c r="G63" s="4"/>
      <c r="H63" s="4"/>
      <c r="I63" s="4"/>
      <c r="J63" s="4"/>
      <c r="K63" s="4"/>
      <c r="L63" s="2"/>
      <c r="M63" s="54"/>
    </row>
    <row r="64" spans="1:13" customFormat="1" hidden="1" x14ac:dyDescent="0.35">
      <c r="A64" s="1"/>
      <c r="B64" s="46" t="s">
        <v>75</v>
      </c>
      <c r="C64" s="21"/>
      <c r="D64" s="4"/>
      <c r="E64" s="4"/>
      <c r="F64" s="4"/>
      <c r="G64" s="4"/>
      <c r="H64" s="4"/>
      <c r="I64" s="4"/>
      <c r="J64" s="4"/>
      <c r="K64" s="4"/>
      <c r="L64" s="4"/>
      <c r="M64" s="54"/>
    </row>
    <row r="65" spans="3:10" hidden="1" x14ac:dyDescent="0.35"/>
    <row r="66" spans="3:10" ht="15" hidden="1" customHeight="1" x14ac:dyDescent="0.35">
      <c r="C66" s="5" t="s">
        <v>29</v>
      </c>
      <c r="J66" s="5" t="s">
        <v>52</v>
      </c>
    </row>
    <row r="67" spans="3:10" hidden="1" x14ac:dyDescent="0.35">
      <c r="C67" s="9" t="s">
        <v>3</v>
      </c>
      <c r="D67" s="10"/>
      <c r="J67" s="5" t="s">
        <v>53</v>
      </c>
    </row>
    <row r="68" spans="3:10" hidden="1" x14ac:dyDescent="0.35">
      <c r="C68" s="9" t="s">
        <v>4</v>
      </c>
      <c r="D68" s="10"/>
      <c r="J68" s="5" t="s">
        <v>54</v>
      </c>
    </row>
    <row r="69" spans="3:10" hidden="1" x14ac:dyDescent="0.35">
      <c r="C69" s="9" t="s">
        <v>5</v>
      </c>
      <c r="D69" s="10"/>
      <c r="J69" s="5" t="s">
        <v>55</v>
      </c>
    </row>
    <row r="70" spans="3:10" hidden="1" x14ac:dyDescent="0.35">
      <c r="C70" s="9" t="s">
        <v>6</v>
      </c>
      <c r="D70" s="10"/>
      <c r="J70" s="5" t="s">
        <v>56</v>
      </c>
    </row>
    <row r="71" spans="3:10" hidden="1" x14ac:dyDescent="0.35">
      <c r="C71" s="9" t="s">
        <v>98</v>
      </c>
      <c r="D71" s="10"/>
      <c r="J71" s="5" t="s">
        <v>57</v>
      </c>
    </row>
    <row r="72" spans="3:10" hidden="1" x14ac:dyDescent="0.35">
      <c r="C72" s="9" t="s">
        <v>7</v>
      </c>
      <c r="D72" s="10"/>
      <c r="J72" s="5" t="s">
        <v>77</v>
      </c>
    </row>
    <row r="73" spans="3:10" hidden="1" x14ac:dyDescent="0.35">
      <c r="C73" s="9" t="s">
        <v>8</v>
      </c>
      <c r="D73" s="10"/>
      <c r="J73" s="5" t="s">
        <v>58</v>
      </c>
    </row>
    <row r="74" spans="3:10" hidden="1" x14ac:dyDescent="0.35">
      <c r="C74" s="9" t="s">
        <v>9</v>
      </c>
      <c r="D74" s="11"/>
      <c r="J74" s="5" t="s">
        <v>59</v>
      </c>
    </row>
    <row r="75" spans="3:10" hidden="1" x14ac:dyDescent="0.35">
      <c r="C75" s="9" t="s">
        <v>10</v>
      </c>
      <c r="D75" s="11"/>
      <c r="J75" s="5" t="s">
        <v>78</v>
      </c>
    </row>
    <row r="76" spans="3:10" hidden="1" x14ac:dyDescent="0.35">
      <c r="C76" s="9" t="s">
        <v>99</v>
      </c>
      <c r="D76" s="11"/>
      <c r="J76" s="5" t="s">
        <v>91</v>
      </c>
    </row>
    <row r="77" spans="3:10" hidden="1" x14ac:dyDescent="0.35">
      <c r="C77" s="9" t="s">
        <v>11</v>
      </c>
      <c r="D77" s="10"/>
      <c r="J77" s="5" t="s">
        <v>79</v>
      </c>
    </row>
    <row r="78" spans="3:10" hidden="1" x14ac:dyDescent="0.35">
      <c r="C78" s="9" t="s">
        <v>12</v>
      </c>
      <c r="D78" s="10"/>
      <c r="J78" s="5" t="s">
        <v>60</v>
      </c>
    </row>
    <row r="79" spans="3:10" hidden="1" x14ac:dyDescent="0.35">
      <c r="C79" s="9" t="s">
        <v>13</v>
      </c>
      <c r="D79" s="10"/>
      <c r="J79" s="5" t="s">
        <v>61</v>
      </c>
    </row>
    <row r="80" spans="3:10" hidden="1" x14ac:dyDescent="0.35">
      <c r="C80" s="5" t="s">
        <v>29</v>
      </c>
      <c r="J80" s="5" t="s">
        <v>62</v>
      </c>
    </row>
    <row r="81" spans="3:10" hidden="1" x14ac:dyDescent="0.35">
      <c r="C81" s="9" t="s">
        <v>15</v>
      </c>
      <c r="D81" s="10"/>
      <c r="J81" s="5" t="s">
        <v>80</v>
      </c>
    </row>
    <row r="82" spans="3:10" hidden="1" x14ac:dyDescent="0.35">
      <c r="C82" s="9" t="s">
        <v>16</v>
      </c>
      <c r="D82" s="10"/>
      <c r="J82" s="5" t="s">
        <v>81</v>
      </c>
    </row>
    <row r="83" spans="3:10" hidden="1" x14ac:dyDescent="0.35">
      <c r="C83" s="9" t="s">
        <v>100</v>
      </c>
      <c r="D83" s="10"/>
      <c r="J83" s="5" t="s">
        <v>82</v>
      </c>
    </row>
    <row r="84" spans="3:10" hidden="1" x14ac:dyDescent="0.35">
      <c r="C84" s="9" t="s">
        <v>17</v>
      </c>
      <c r="D84" s="11"/>
      <c r="J84" s="5" t="s">
        <v>92</v>
      </c>
    </row>
    <row r="85" spans="3:10" hidden="1" x14ac:dyDescent="0.35">
      <c r="C85" s="9" t="s">
        <v>18</v>
      </c>
      <c r="D85" s="10"/>
      <c r="J85" s="5" t="s">
        <v>64</v>
      </c>
    </row>
    <row r="86" spans="3:10" hidden="1" x14ac:dyDescent="0.35">
      <c r="C86" s="9" t="s">
        <v>101</v>
      </c>
      <c r="D86" s="10"/>
      <c r="J86" s="5" t="s">
        <v>83</v>
      </c>
    </row>
    <row r="87" spans="3:10" hidden="1" x14ac:dyDescent="0.35">
      <c r="C87" s="5" t="s">
        <v>29</v>
      </c>
      <c r="J87" s="5" t="s">
        <v>93</v>
      </c>
    </row>
    <row r="88" spans="3:10" hidden="1" x14ac:dyDescent="0.35">
      <c r="C88" s="9" t="s">
        <v>19</v>
      </c>
      <c r="D88" s="10"/>
      <c r="J88" s="5" t="s">
        <v>84</v>
      </c>
    </row>
    <row r="89" spans="3:10" hidden="1" x14ac:dyDescent="0.35">
      <c r="C89" s="9" t="s">
        <v>20</v>
      </c>
      <c r="D89" s="10"/>
      <c r="J89" s="5" t="s">
        <v>68</v>
      </c>
    </row>
    <row r="90" spans="3:10" hidden="1" x14ac:dyDescent="0.35">
      <c r="J90" s="5" t="s">
        <v>65</v>
      </c>
    </row>
    <row r="91" spans="3:10" hidden="1" x14ac:dyDescent="0.35">
      <c r="C91" s="65" t="s">
        <v>28</v>
      </c>
      <c r="D91" s="66"/>
      <c r="E91" s="66"/>
      <c r="F91" s="66"/>
      <c r="G91" s="67"/>
      <c r="J91" s="5" t="s">
        <v>67</v>
      </c>
    </row>
    <row r="92" spans="3:10" hidden="1" x14ac:dyDescent="0.35">
      <c r="J92" s="5" t="s">
        <v>63</v>
      </c>
    </row>
    <row r="93" spans="3:10" hidden="1" x14ac:dyDescent="0.35">
      <c r="C93" s="5" t="s">
        <v>40</v>
      </c>
      <c r="J93" s="5" t="s">
        <v>69</v>
      </c>
    </row>
    <row r="94" spans="3:10" hidden="1" x14ac:dyDescent="0.35">
      <c r="C94" s="5" t="s">
        <v>30</v>
      </c>
      <c r="G94" s="5">
        <v>10000</v>
      </c>
      <c r="J94" s="5" t="s">
        <v>66</v>
      </c>
    </row>
    <row r="95" spans="3:10" hidden="1" x14ac:dyDescent="0.35">
      <c r="C95" s="5" t="s">
        <v>31</v>
      </c>
      <c r="G95" s="5">
        <v>10100</v>
      </c>
      <c r="J95" s="5" t="s">
        <v>85</v>
      </c>
    </row>
    <row r="96" spans="3:10" hidden="1" x14ac:dyDescent="0.35">
      <c r="C96" s="5" t="s">
        <v>32</v>
      </c>
      <c r="G96" s="5">
        <v>10200</v>
      </c>
    </row>
    <row r="97" spans="3:7" hidden="1" x14ac:dyDescent="0.35">
      <c r="C97" s="5" t="s">
        <v>33</v>
      </c>
      <c r="G97" s="5">
        <v>10300</v>
      </c>
    </row>
    <row r="98" spans="3:7" hidden="1" x14ac:dyDescent="0.35">
      <c r="C98" s="5" t="s">
        <v>34</v>
      </c>
      <c r="G98" s="5">
        <v>11001</v>
      </c>
    </row>
    <row r="99" spans="3:7" hidden="1" x14ac:dyDescent="0.35">
      <c r="C99" s="5" t="s">
        <v>45</v>
      </c>
    </row>
    <row r="100" spans="3:7" hidden="1" x14ac:dyDescent="0.35">
      <c r="C100" s="5" t="s">
        <v>46</v>
      </c>
    </row>
    <row r="101" spans="3:7" hidden="1" x14ac:dyDescent="0.35">
      <c r="C101" s="5" t="s">
        <v>48</v>
      </c>
    </row>
    <row r="102" spans="3:7" hidden="1" x14ac:dyDescent="0.35">
      <c r="C102" s="5" t="s">
        <v>47</v>
      </c>
    </row>
    <row r="103" spans="3:7" hidden="1" x14ac:dyDescent="0.35">
      <c r="C103" s="5" t="s">
        <v>94</v>
      </c>
      <c r="G103" s="5">
        <v>20001</v>
      </c>
    </row>
    <row r="104" spans="3:7" hidden="1" x14ac:dyDescent="0.35">
      <c r="C104" s="5" t="s">
        <v>86</v>
      </c>
      <c r="G104" s="5">
        <v>24001</v>
      </c>
    </row>
    <row r="105" spans="3:7" hidden="1" x14ac:dyDescent="0.35">
      <c r="C105" s="5" t="s">
        <v>35</v>
      </c>
      <c r="G105" s="5">
        <v>25001</v>
      </c>
    </row>
    <row r="106" spans="3:7" hidden="1" x14ac:dyDescent="0.35">
      <c r="C106" s="5" t="s">
        <v>36</v>
      </c>
      <c r="G106" s="5">
        <v>26000</v>
      </c>
    </row>
    <row r="107" spans="3:7" hidden="1" x14ac:dyDescent="0.35">
      <c r="C107" s="5" t="s">
        <v>49</v>
      </c>
    </row>
    <row r="108" spans="3:7" hidden="1" x14ac:dyDescent="0.35">
      <c r="C108" s="5" t="s">
        <v>50</v>
      </c>
    </row>
    <row r="109" spans="3:7" hidden="1" x14ac:dyDescent="0.35">
      <c r="C109" s="5" t="s">
        <v>87</v>
      </c>
      <c r="G109" s="5">
        <v>32000</v>
      </c>
    </row>
    <row r="110" spans="3:7" hidden="1" x14ac:dyDescent="0.35">
      <c r="C110" s="5" t="s">
        <v>88</v>
      </c>
      <c r="G110" s="5">
        <v>41404</v>
      </c>
    </row>
    <row r="111" spans="3:7" hidden="1" x14ac:dyDescent="0.35">
      <c r="C111" s="5" t="s">
        <v>38</v>
      </c>
      <c r="G111" s="5">
        <v>42001</v>
      </c>
    </row>
    <row r="112" spans="3:7" hidden="1" x14ac:dyDescent="0.35">
      <c r="C112" s="5" t="s">
        <v>39</v>
      </c>
      <c r="G112" s="5">
        <v>48005</v>
      </c>
    </row>
    <row r="113" spans="2:7" hidden="1" x14ac:dyDescent="0.35">
      <c r="C113" s="5" t="s">
        <v>37</v>
      </c>
      <c r="G113" s="5">
        <v>38001</v>
      </c>
    </row>
    <row r="114" spans="2:7" hidden="1" x14ac:dyDescent="0.35">
      <c r="C114" s="5" t="s">
        <v>89</v>
      </c>
      <c r="G114" s="5">
        <v>40101</v>
      </c>
    </row>
    <row r="115" spans="2:7" hidden="1" x14ac:dyDescent="0.35">
      <c r="C115" s="5" t="s">
        <v>90</v>
      </c>
    </row>
    <row r="116" spans="2:7" x14ac:dyDescent="0.35">
      <c r="C116" s="5" t="s">
        <v>108</v>
      </c>
    </row>
    <row r="128" spans="2:7" hidden="1" x14ac:dyDescent="0.35">
      <c r="B128" s="45" t="s">
        <v>76</v>
      </c>
    </row>
  </sheetData>
  <mergeCells count="39">
    <mergeCell ref="C48:G48"/>
    <mergeCell ref="C49:G49"/>
    <mergeCell ref="B50:K50"/>
    <mergeCell ref="B41:G41"/>
    <mergeCell ref="B42:G42"/>
    <mergeCell ref="B47:K47"/>
    <mergeCell ref="B43:K43"/>
    <mergeCell ref="C46:G46"/>
    <mergeCell ref="C44:G44"/>
    <mergeCell ref="C45:G45"/>
    <mergeCell ref="C91:G91"/>
    <mergeCell ref="C57:G57"/>
    <mergeCell ref="C58:G58"/>
    <mergeCell ref="C51:G51"/>
    <mergeCell ref="C53:G53"/>
    <mergeCell ref="C54:G54"/>
    <mergeCell ref="C55:G55"/>
    <mergeCell ref="F9:K9"/>
    <mergeCell ref="F10:K10"/>
    <mergeCell ref="F11:K11"/>
    <mergeCell ref="F12:K12"/>
    <mergeCell ref="B15:G15"/>
    <mergeCell ref="F13:K13"/>
    <mergeCell ref="B16:G16"/>
    <mergeCell ref="B17:K17"/>
    <mergeCell ref="B21:K21"/>
    <mergeCell ref="C38:G38"/>
    <mergeCell ref="C20:G20"/>
    <mergeCell ref="C22:G22"/>
    <mergeCell ref="C23:G23"/>
    <mergeCell ref="B24:K24"/>
    <mergeCell ref="C29:G29"/>
    <mergeCell ref="C32:G32"/>
    <mergeCell ref="C28:G28"/>
    <mergeCell ref="C18:G18"/>
    <mergeCell ref="C19:G19"/>
    <mergeCell ref="C25:G25"/>
    <mergeCell ref="C27:G27"/>
    <mergeCell ref="C31:G31"/>
  </mergeCells>
  <phoneticPr fontId="6" type="noConversion"/>
  <conditionalFormatting sqref="C49:G49 C23:G23">
    <cfRule type="cellIs" dxfId="11" priority="9" stopIfTrue="1" operator="equal">
      <formula>$C$66</formula>
    </cfRule>
  </conditionalFormatting>
  <conditionalFormatting sqref="C55:G55 C46:G46 C29:G29 C20:G20">
    <cfRule type="cellIs" dxfId="10" priority="10" stopIfTrue="1" operator="equal">
      <formula>$C$66</formula>
    </cfRule>
  </conditionalFormatting>
  <conditionalFormatting sqref="C57 C31">
    <cfRule type="cellIs" dxfId="9" priority="11" stopIfTrue="1" operator="equal">
      <formula>$C$91</formula>
    </cfRule>
  </conditionalFormatting>
  <conditionalFormatting sqref="J46 J49 J57:J58 J55 J20 J23 J31:J39 J29">
    <cfRule type="cellIs" dxfId="8" priority="12" stopIfTrue="1" operator="equal">
      <formula>$J$66</formula>
    </cfRule>
  </conditionalFormatting>
  <conditionalFormatting sqref="C44:G44">
    <cfRule type="cellIs" dxfId="7" priority="7" stopIfTrue="1" operator="equal">
      <formula>$C$66</formula>
    </cfRule>
  </conditionalFormatting>
  <conditionalFormatting sqref="J44">
    <cfRule type="cellIs" dxfId="6" priority="8" stopIfTrue="1" operator="equal">
      <formula>$J$66</formula>
    </cfRule>
  </conditionalFormatting>
  <conditionalFormatting sqref="C45:G45">
    <cfRule type="cellIs" dxfId="5" priority="5" stopIfTrue="1" operator="equal">
      <formula>$C$66</formula>
    </cfRule>
  </conditionalFormatting>
  <conditionalFormatting sqref="J45">
    <cfRule type="cellIs" dxfId="4" priority="6" stopIfTrue="1" operator="equal">
      <formula>$J$66</formula>
    </cfRule>
  </conditionalFormatting>
  <conditionalFormatting sqref="C18:G18">
    <cfRule type="cellIs" dxfId="3" priority="3" stopIfTrue="1" operator="equal">
      <formula>$C$66</formula>
    </cfRule>
  </conditionalFormatting>
  <conditionalFormatting sqref="J18">
    <cfRule type="cellIs" dxfId="2" priority="4" stopIfTrue="1" operator="equal">
      <formula>$J$66</formula>
    </cfRule>
  </conditionalFormatting>
  <conditionalFormatting sqref="C19:G19">
    <cfRule type="cellIs" dxfId="1" priority="1" stopIfTrue="1" operator="equal">
      <formula>$C$66</formula>
    </cfRule>
  </conditionalFormatting>
  <conditionalFormatting sqref="J19">
    <cfRule type="cellIs" dxfId="0" priority="2" stopIfTrue="1" operator="equal">
      <formula>$J$66</formula>
    </cfRule>
  </conditionalFormatting>
  <dataValidations disablePrompts="1" count="4">
    <dataValidation type="list" allowBlank="1" showInputMessage="1" showErrorMessage="1" sqref="C55:G55 C29:G29" xr:uid="{00000000-0002-0000-0000-000000000000}">
      <formula1>$C$87:$C$89</formula1>
    </dataValidation>
    <dataValidation type="list" allowBlank="1" showInputMessage="1" showErrorMessage="1" sqref="C49:G49 C23:G23" xr:uid="{00000000-0002-0000-0000-000001000000}">
      <formula1>$C$80:$C$86</formula1>
    </dataValidation>
    <dataValidation type="list" allowBlank="1" showInputMessage="1" showErrorMessage="1" sqref="C44:G46 C18:G20" xr:uid="{00000000-0002-0000-0000-000002000000}">
      <formula1>$C$67:$C$79</formula1>
    </dataValidation>
    <dataValidation type="list" allowBlank="1" showInputMessage="1" showErrorMessage="1" sqref="J57:J58 J31:J39" xr:uid="{00000000-0002-0000-0000-000003000000}">
      <formula1>$J$66:$J$98</formula1>
    </dataValidation>
  </dataValidations>
  <pageMargins left="0.59055118110236227" right="0.39370078740157483" top="0.78740157480314965" bottom="0.59055118110236227" header="0.51181102362204722" footer="0.51181102362204722"/>
  <pageSetup paperSize="9" scale="74" orientation="portrait" r:id="rId1"/>
  <headerFooter alignWithMargins="0"/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e907a47a-bef0-4de7-8dab-7bc0f3e3b801" ContentTypeId="0x01010054A3FD59FE90491F800AF6C92A0A4EB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hje ja seloste" ma:contentTypeID="0x01010054A3FD59FE90491F800AF6C92A0A4EB10024CAED5633A25341BCA7082DD2614C0A" ma:contentTypeVersion="22" ma:contentTypeDescription="Luo uusi asiakirja." ma:contentTypeScope="" ma:versionID="8a37c80151652dd6c6b9f811512a50e1">
  <xsd:schema xmlns:xsd="http://www.w3.org/2001/XMLSchema" xmlns:xs="http://www.w3.org/2001/XMLSchema" xmlns:p="http://schemas.microsoft.com/office/2006/metadata/properties" xmlns:ns2="801a4ecc-5c06-4555-9dd1-0bf5b16740cf" xmlns:ns3="3abca10c-d1ec-4561-ac90-4b6126809290" targetNamespace="http://schemas.microsoft.com/office/2006/metadata/properties" ma:root="true" ma:fieldsID="5e91f798ad0f7f9a180287075dbf814e" ns2:_="" ns3:_="">
    <xsd:import namespace="801a4ecc-5c06-4555-9dd1-0bf5b16740cf"/>
    <xsd:import namespace="3abca10c-d1ec-4561-ac90-4b6126809290"/>
    <xsd:element name="properties">
      <xsd:complexType>
        <xsd:sequence>
          <xsd:element name="documentManagement">
            <xsd:complexType>
              <xsd:all>
                <xsd:element ref="ns2:dotku_ContainsPersonalData" minOccurs="0"/>
                <xsd:element ref="ns2:dotku_Publicity"/>
                <xsd:element ref="ns2:dotku_Description" minOccurs="0"/>
                <xsd:element ref="ns2:dotku_InstructionType"/>
                <xsd:element ref="ns3:Aih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a4ecc-5c06-4555-9dd1-0bf5b16740cf" elementFormDefault="qualified">
    <xsd:import namespace="http://schemas.microsoft.com/office/2006/documentManagement/types"/>
    <xsd:import namespace="http://schemas.microsoft.com/office/infopath/2007/PartnerControls"/>
    <xsd:element name="dotku_ContainsPersonalData" ma:index="2" nillable="true" ma:displayName="Sisältää henkilötietoja" ma:default="" ma:description="Henkilötietolaki 3 § 1 mom" ma:format="Dropdown" ma:internalName="dotku_ContainsPersonalData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dotku_Publicity" ma:index="3" ma:displayName="Julkisuus" ma:default="Julkinen" ma:format="Dropdown" ma:internalName="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dotku_Description" ma:index="4" nillable="true" ma:displayName="Kuvaus" ma:internalName="dotku_Description">
      <xsd:simpleType>
        <xsd:restriction base="dms:Note">
          <xsd:maxLength value="255"/>
        </xsd:restriction>
      </xsd:simpleType>
    </xsd:element>
    <xsd:element name="dotku_InstructionType" ma:index="5" ma:displayName="Ohjeen ja selosteen tyyppi" ma:format="Dropdown" ma:internalName="dotku_InstructionType">
      <xsd:simpleType>
        <xsd:restriction base="dms:Choice">
          <xsd:enumeration value="Käyttöohje"/>
          <xsd:enumeration value="Rekisteriseloste"/>
          <xsd:enumeration value="Suositus"/>
          <xsd:enumeration value="Tietojärjestelmäseloste"/>
          <xsd:enumeration value="Toimintaohje"/>
          <xsd:enumeration value="Muu ohj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bca10c-d1ec-4561-ac90-4b6126809290" elementFormDefault="qualified">
    <xsd:import namespace="http://schemas.microsoft.com/office/2006/documentManagement/types"/>
    <xsd:import namespace="http://schemas.microsoft.com/office/infopath/2007/PartnerControls"/>
    <xsd:element name="Aihe" ma:index="12" ma:displayName="Aihe" ma:format="Dropdown" ma:internalName="Aihe" ma:readOnly="false">
      <xsd:simpleType>
        <xsd:restriction base="dms:Choice">
          <xsd:enumeration value="Kassapalvelut ja henkilöstökassa"/>
          <xsd:enumeration value="Kirjanpito ja tilinpäätös"/>
          <xsd:enumeration value="Käytöstä poistetut ohjeet"/>
          <xsd:enumeration value="Laskentatunnisteet"/>
          <xsd:enumeration value="Laskutus ja maksaminen"/>
          <xsd:enumeration value="Leasingrahoitus"/>
          <xsd:enumeration value="Maksuvalmius ja pankkipalvelut"/>
          <xsd:enumeration value="Toiminnan ja talouden seuranta"/>
          <xsd:enumeration value="Toiminnan ja talouden suunnittelu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tku_Description xmlns="801a4ecc-5c06-4555-9dd1-0bf5b16740cf" xsi:nil="true"/>
    <Aihe xmlns="3abca10c-d1ec-4561-ac90-4b6126809290">Toiminnan ja talouden suunnittelu</Aihe>
    <dotku_Publicity xmlns="801a4ecc-5c06-4555-9dd1-0bf5b16740cf">Julkinen</dotku_Publicity>
    <dotku_InstructionType xmlns="801a4ecc-5c06-4555-9dd1-0bf5b16740cf">Muu ohje</dotku_InstructionType>
    <dotku_ContainsPersonalData xmlns="801a4ecc-5c06-4555-9dd1-0bf5b16740cf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D3DEB6-8C80-4736-A2DF-605640C7A154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357F6E81-1F71-48AD-9C23-D61D48E6DC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a4ecc-5c06-4555-9dd1-0bf5b16740cf"/>
    <ds:schemaRef ds:uri="3abca10c-d1ec-4561-ac90-4b61268092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725D8C-BF5E-4A03-8025-991BF65883B8}">
  <ds:schemaRefs>
    <ds:schemaRef ds:uri="http://schemas.microsoft.com/office/2006/metadata/properties"/>
    <ds:schemaRef ds:uri="http://schemas.microsoft.com/office/infopath/2007/PartnerControls"/>
    <ds:schemaRef ds:uri="801a4ecc-5c06-4555-9dd1-0bf5b16740cf"/>
    <ds:schemaRef ds:uri="3abca10c-d1ec-4561-ac90-4b6126809290"/>
  </ds:schemaRefs>
</ds:datastoreItem>
</file>

<file path=customXml/itemProps4.xml><?xml version="1.0" encoding="utf-8"?>
<ds:datastoreItem xmlns:ds="http://schemas.openxmlformats.org/officeDocument/2006/customXml" ds:itemID="{6F9350D2-0C9F-4CEB-9ED3-A5B08B5F10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SS</vt:lpstr>
      <vt:lpstr>SS!Tulostusalue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khsalmi</dc:creator>
  <cp:lastModifiedBy>Railamaa Jaana</cp:lastModifiedBy>
  <cp:lastPrinted>2021-09-16T13:27:39Z</cp:lastPrinted>
  <dcterms:created xsi:type="dcterms:W3CDTF">2011-05-13T11:37:55Z</dcterms:created>
  <dcterms:modified xsi:type="dcterms:W3CDTF">2021-09-17T09:54:11Z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0x01010054A3FD59FE90491F800AF6C92A0A4EB10024CAED5633A25341BCA7082DD2614C0A</vt:lpwstr>
  </property>
  <property fmtid="{D5CDD505-2E9C-101B-9397-08002B2CF9AE}" pid="3" name="TurkuDoTku_VideoFileTypeTaxHTField0">
    <vt:lpwstr>Videokuva|82098cdd-6e57-4a24-8887-90ce7bab4a54</vt:lpwstr>
  </property>
  <property fmtid="{D5CDD505-2E9C-101B-9397-08002B2CF9AE}" pid="4" name="TurkuDoTku_AudioFileTypeTaxHTField0">
    <vt:lpwstr>Äänitiedosto|2ce7008b-f285-403a-bd25-9c3fffad5372</vt:lpwstr>
  </property>
  <property fmtid="{D5CDD505-2E9C-101B-9397-08002B2CF9AE}" pid="5" name="TaxCatchAll">
    <vt:lpwstr>12;#Äänitiedosto|2ce7008b-f285-403a-bd25-9c3fffad5372;#11;#Videokuva|82098cdd-6e57-4a24-8887-90ce7bab4a54;#2;#Suomi|ddab1725-3888-478f-9c8c-3eeceecd16e9;#1;#Diaesitys|29bf125c-3304-4b20-a038-e327a30ca536</vt:lpwstr>
  </property>
  <property fmtid="{D5CDD505-2E9C-101B-9397-08002B2CF9AE}" pid="6" name="TurkuDoTku_PresentationMaterialTypeTaxHTField0">
    <vt:lpwstr>Diaesitys|29bf125c-3304-4b20-a038-e327a30ca536</vt:lpwstr>
  </property>
  <property fmtid="{D5CDD505-2E9C-101B-9397-08002B2CF9AE}" pid="7" name="TurkuDoTku_LanguageTaxHTField0">
    <vt:lpwstr>Suomi|ddab1725-3888-478f-9c8c-3eeceecd16e9</vt:lpwstr>
  </property>
  <property fmtid="{D5CDD505-2E9C-101B-9397-08002B2CF9AE}" pid="8" name="TurkuDoTku_PresentationMaterialType">
    <vt:lpwstr>1;#Diaesitys|29bf125c-3304-4b20-a038-e327a30ca536</vt:lpwstr>
  </property>
  <property fmtid="{D5CDD505-2E9C-101B-9397-08002B2CF9AE}" pid="9" name="TurkuDoTku_Language">
    <vt:lpwstr>2;#Suomi|ddab1725-3888-478f-9c8c-3eeceecd16e9</vt:lpwstr>
  </property>
  <property fmtid="{D5CDD505-2E9C-101B-9397-08002B2CF9AE}" pid="10" name="TurkuDoTku_AudioFileType">
    <vt:lpwstr>12;#Äänitiedosto|2ce7008b-f285-403a-bd25-9c3fffad5372</vt:lpwstr>
  </property>
  <property fmtid="{D5CDD505-2E9C-101B-9397-08002B2CF9AE}" pid="11" name="TurkuDoTku_VideoFileType">
    <vt:lpwstr>11;#Videokuva|82098cdd-6e57-4a24-8887-90ce7bab4a54</vt:lpwstr>
  </property>
</Properties>
</file>