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workbookProtection lockStructure="1"/>
  <bookViews>
    <workbookView xWindow="-15" yWindow="4935" windowWidth="25230" windowHeight="2475"/>
  </bookViews>
  <sheets>
    <sheet name="Yhteensä" sheetId="1" r:id="rId1"/>
    <sheet name="Tammi" sheetId="2" r:id="rId2"/>
    <sheet name="Helmi" sheetId="3" r:id="rId3"/>
    <sheet name="Maalis" sheetId="4" r:id="rId4"/>
    <sheet name="Huhti" sheetId="5" r:id="rId5"/>
    <sheet name="Touko" sheetId="6" r:id="rId6"/>
    <sheet name="Kesä" sheetId="7" r:id="rId7"/>
    <sheet name="Heinä" sheetId="8" r:id="rId8"/>
    <sheet name="Elo" sheetId="9" r:id="rId9"/>
    <sheet name="Syys" sheetId="10" r:id="rId10"/>
    <sheet name="Loka" sheetId="11" r:id="rId11"/>
    <sheet name="Marras" sheetId="12" r:id="rId12"/>
    <sheet name="Joulu" sheetId="13" r:id="rId13"/>
    <sheet name="Taul1" sheetId="14" r:id="rId14"/>
    <sheet name="Taul2" sheetId="15" r:id="rId15"/>
  </sheets>
  <definedNames>
    <definedName name="_xlnm.Print_Titles" localSheetId="0">Yhteensä!$1:$1</definedName>
    <definedName name="Z_66F6D444_484F_4847_A096_8E656F6E47AC_.wvu.PrintTitles" localSheetId="0" hidden="1">Yhteensä!$1:$1</definedName>
    <definedName name="Z_DA0DFDF4_652D_4F94_8D55_AAD05F778EB5_.wvu.PrintTitles" localSheetId="0" hidden="1">Yhteensä!$1:$1</definedName>
  </definedNames>
  <calcPr calcId="145621"/>
  <customWorkbookViews>
    <customWorkbookView name="Mäkynen Ilkka - Oma näkymä" guid="{66F6D444-484F-4847-A096-8E656F6E47AC}" mergeInterval="0" personalView="1" maximized="1" windowWidth="1920" windowHeight="824" activeSheetId="1"/>
    <customWorkbookView name="Helin-Heinonen Elina - Oma näkymä" guid="{4776FF7B-3A99-451A-BE5A-F910854CFE94}" mergeInterval="0" personalView="1" maximized="1" windowWidth="1676" windowHeight="828" activeSheetId="1"/>
    <customWorkbookView name="Kvarnberg Auli - Oma näkymä" guid="{4B41C33D-B803-4B4D-B1EF-C9E0FFE861CB}" mergeInterval="0" personalView="1" maximized="1" windowWidth="1916" windowHeight="879" activeSheetId="2"/>
    <customWorkbookView name="Sandvik Virpi - Oma näkymä" guid="{AFC8CB82-161E-46C9-81BF-331389028552}" mergeInterval="0" personalView="1" maximized="1" windowWidth="1276" windowHeight="802" activeSheetId="2" showComments="commIndAndComment"/>
    <customWorkbookView name="Ahola Kaija - Oma näkymä" guid="{850E7E14-71D6-4C44-8A78-F6DCD1226F15}" mergeInterval="0" personalView="1" maximized="1" windowWidth="1916" windowHeight="809" activeSheetId="1"/>
    <customWorkbookView name="Costiander Anna-Maija - Oma näkymä" guid="{5E667F79-E8E5-4828-BF97-0B39D02FA3C3}" mergeInterval="0" personalView="1" maximized="1" windowWidth="1916" windowHeight="858" activeSheetId="2"/>
    <customWorkbookView name="Jere Pensikkala - Oma näkymä" guid="{DA0DFDF4-652D-4F94-8D55-AAD05F778EB5}" mergeInterval="0" personalView="1" maximized="1" windowWidth="1276" windowHeight="578" activeSheetId="4"/>
    <customWorkbookView name="Lundgren Tiina-Mari - Oma näkymä" guid="{15B91CFC-DD8A-4D92-ACDB-6090A9391925}" mergeInterval="0" personalView="1" maximized="1" windowWidth="1916" windowHeight="858" activeSheetId="8"/>
  </customWorkbookViews>
</workbook>
</file>

<file path=xl/calcChain.xml><?xml version="1.0" encoding="utf-8"?>
<calcChain xmlns="http://schemas.openxmlformats.org/spreadsheetml/2006/main">
  <c r="D7" i="1" l="1"/>
  <c r="D155" i="1" l="1"/>
  <c r="C155" i="1"/>
  <c r="B155" i="1"/>
  <c r="D154" i="1"/>
  <c r="C154" i="1"/>
  <c r="B154" i="1"/>
  <c r="D153" i="1"/>
  <c r="C153" i="1"/>
  <c r="B153" i="1"/>
  <c r="D150" i="1"/>
  <c r="C150" i="1"/>
  <c r="B150" i="1"/>
  <c r="D149" i="1"/>
  <c r="C149" i="1"/>
  <c r="B149" i="1"/>
  <c r="D146" i="1"/>
  <c r="C146" i="1"/>
  <c r="B146" i="1"/>
  <c r="D145" i="1"/>
  <c r="C145" i="1"/>
  <c r="B145" i="1"/>
  <c r="D144" i="1"/>
  <c r="C144" i="1"/>
  <c r="B144" i="1"/>
  <c r="D143" i="1"/>
  <c r="C143" i="1"/>
  <c r="B143" i="1"/>
  <c r="D140" i="1"/>
  <c r="C140" i="1"/>
  <c r="B140" i="1"/>
  <c r="D137" i="1"/>
  <c r="C137" i="1"/>
  <c r="B137" i="1"/>
  <c r="D136" i="1"/>
  <c r="C136" i="1"/>
  <c r="B136" i="1"/>
  <c r="D133" i="1"/>
  <c r="C133" i="1"/>
  <c r="B133" i="1"/>
  <c r="D129" i="1"/>
  <c r="C129" i="1"/>
  <c r="B129" i="1"/>
  <c r="D126" i="1"/>
  <c r="C126" i="1"/>
  <c r="B126" i="1"/>
  <c r="D123" i="1"/>
  <c r="C123" i="1"/>
  <c r="B123" i="1"/>
  <c r="D120" i="1"/>
  <c r="C120" i="1"/>
  <c r="B120" i="1"/>
  <c r="D117" i="1"/>
  <c r="C117" i="1"/>
  <c r="B117" i="1"/>
  <c r="D114" i="1"/>
  <c r="C114" i="1"/>
  <c r="B114" i="1"/>
  <c r="B113" i="1"/>
  <c r="D110" i="1"/>
  <c r="C110" i="1"/>
  <c r="B110" i="1"/>
  <c r="D107" i="1"/>
  <c r="C107" i="1"/>
  <c r="B107" i="1"/>
  <c r="D106" i="1"/>
  <c r="C106" i="1"/>
  <c r="B106" i="1"/>
  <c r="D105" i="1"/>
  <c r="C105" i="1"/>
  <c r="B105" i="1"/>
  <c r="D102" i="1"/>
  <c r="C102" i="1"/>
  <c r="B102" i="1"/>
  <c r="D101" i="1"/>
  <c r="C101" i="1"/>
  <c r="B101" i="1"/>
  <c r="D94" i="1"/>
  <c r="C94" i="1"/>
  <c r="B94" i="1"/>
  <c r="D90" i="1"/>
  <c r="C90" i="1"/>
  <c r="B90" i="1"/>
  <c r="D89" i="1"/>
  <c r="C89" i="1"/>
  <c r="B89" i="1"/>
  <c r="D88" i="1"/>
  <c r="C88" i="1"/>
  <c r="B88" i="1"/>
  <c r="D86" i="1"/>
  <c r="C86" i="1"/>
  <c r="B86" i="1"/>
  <c r="D85" i="1"/>
  <c r="C85" i="1"/>
  <c r="B85" i="1"/>
  <c r="D84" i="1"/>
  <c r="C84" i="1"/>
  <c r="B84" i="1"/>
  <c r="D83" i="1"/>
  <c r="C83" i="1"/>
  <c r="B83" i="1"/>
  <c r="D82" i="1"/>
  <c r="C82" i="1"/>
  <c r="B82" i="1"/>
  <c r="D74" i="1"/>
  <c r="C74" i="1"/>
  <c r="B74" i="1"/>
  <c r="D73" i="1"/>
  <c r="C73" i="1"/>
  <c r="B73" i="1"/>
  <c r="C113" i="1"/>
  <c r="D113" i="1"/>
  <c r="C38" i="9" l="1"/>
  <c r="C6" i="9"/>
  <c r="G14" i="1" l="1"/>
  <c r="F155" i="1"/>
  <c r="F154" i="1"/>
  <c r="F153" i="1"/>
  <c r="F150" i="1"/>
  <c r="F149" i="1"/>
  <c r="F146" i="1"/>
  <c r="F145" i="1"/>
  <c r="F144" i="1"/>
  <c r="G143" i="1"/>
  <c r="F140" i="1"/>
  <c r="F137" i="1"/>
  <c r="F136" i="1"/>
  <c r="F133" i="1"/>
  <c r="F129" i="1"/>
  <c r="F126" i="1"/>
  <c r="F123" i="1"/>
  <c r="F120" i="1"/>
  <c r="F117" i="1"/>
  <c r="F114" i="1"/>
  <c r="F113" i="1"/>
  <c r="G110" i="1"/>
  <c r="F110" i="1"/>
  <c r="G144" i="1"/>
  <c r="G140" i="1"/>
  <c r="G137" i="1"/>
  <c r="G114" i="1"/>
  <c r="G107" i="1"/>
  <c r="F106" i="1"/>
  <c r="F105" i="1"/>
  <c r="F102" i="1"/>
  <c r="F94" i="1"/>
  <c r="F89" i="1"/>
  <c r="F90" i="1"/>
  <c r="D89" i="2"/>
  <c r="F88" i="1"/>
  <c r="G87" i="1"/>
  <c r="F83" i="1"/>
  <c r="F84" i="1"/>
  <c r="F85" i="1"/>
  <c r="F86" i="1"/>
  <c r="D83" i="2"/>
  <c r="F82" i="1"/>
  <c r="D70" i="1"/>
  <c r="B70" i="1"/>
  <c r="C70" i="1"/>
  <c r="G70" i="1"/>
  <c r="D69" i="1"/>
  <c r="B69" i="1"/>
  <c r="C69" i="1"/>
  <c r="G69" i="1"/>
  <c r="F73" i="1"/>
  <c r="F74" i="1"/>
  <c r="D75" i="2"/>
  <c r="D72" i="1"/>
  <c r="F72" i="1"/>
  <c r="D65" i="1"/>
  <c r="F65" i="1"/>
  <c r="D66" i="1"/>
  <c r="F66" i="1"/>
  <c r="D67" i="1"/>
  <c r="F67" i="1"/>
  <c r="D68" i="1"/>
  <c r="F68" i="1"/>
  <c r="F69" i="1"/>
  <c r="F70" i="1"/>
  <c r="D67" i="2"/>
  <c r="D64" i="1"/>
  <c r="F64" i="1"/>
  <c r="D55" i="1"/>
  <c r="F55" i="1" s="1"/>
  <c r="D56" i="1"/>
  <c r="F56" i="1" s="1"/>
  <c r="D57" i="1"/>
  <c r="F57" i="1" s="1"/>
  <c r="D58" i="1"/>
  <c r="F58" i="1" s="1"/>
  <c r="D54" i="1"/>
  <c r="F54" i="1" s="1"/>
  <c r="D49" i="1"/>
  <c r="F49" i="1" s="1"/>
  <c r="D50" i="1"/>
  <c r="F50" i="1" s="1"/>
  <c r="D51" i="1"/>
  <c r="F51" i="1" s="1"/>
  <c r="D48" i="1"/>
  <c r="F48" i="1" s="1"/>
  <c r="D43" i="1"/>
  <c r="F43" i="1" s="1"/>
  <c r="D44" i="1"/>
  <c r="F44" i="1" s="1"/>
  <c r="D42" i="1"/>
  <c r="F42" i="1" s="1"/>
  <c r="D38" i="1"/>
  <c r="F38" i="1" s="1"/>
  <c r="D39" i="1"/>
  <c r="F39" i="1" s="1"/>
  <c r="D37" i="1"/>
  <c r="F37" i="1" s="1"/>
  <c r="D25" i="1"/>
  <c r="F25" i="1" s="1"/>
  <c r="D26" i="1"/>
  <c r="F26" i="1" s="1"/>
  <c r="D27" i="1"/>
  <c r="F27" i="1" s="1"/>
  <c r="D28" i="1"/>
  <c r="F28" i="1" s="1"/>
  <c r="D29" i="1"/>
  <c r="F29" i="1" s="1"/>
  <c r="D30" i="1"/>
  <c r="F30" i="1" s="1"/>
  <c r="D31" i="1"/>
  <c r="F31" i="1" s="1"/>
  <c r="D24" i="1"/>
  <c r="F24" i="1" s="1"/>
  <c r="D22" i="1"/>
  <c r="F22" i="1" s="1"/>
  <c r="D18" i="1"/>
  <c r="F18" i="1" s="1"/>
  <c r="D19" i="1"/>
  <c r="F19" i="1" s="1"/>
  <c r="D17" i="1"/>
  <c r="F17" i="1" s="1"/>
  <c r="D12" i="1"/>
  <c r="F12" i="1" s="1"/>
  <c r="D13" i="1"/>
  <c r="F13" i="1" s="1"/>
  <c r="F14" i="1"/>
  <c r="D11" i="1"/>
  <c r="F11" i="1" s="1"/>
  <c r="F7" i="1"/>
  <c r="D8" i="1"/>
  <c r="F8" i="1" s="1"/>
  <c r="D6" i="1"/>
  <c r="F6" i="1" s="1"/>
  <c r="C89" i="5"/>
  <c r="D89" i="5"/>
  <c r="B89" i="5"/>
  <c r="C83" i="5"/>
  <c r="D83" i="5"/>
  <c r="B83" i="5"/>
  <c r="C75" i="5"/>
  <c r="D75" i="5"/>
  <c r="B75" i="5"/>
  <c r="C67" i="5"/>
  <c r="D67" i="5"/>
  <c r="B67" i="5"/>
  <c r="C89" i="6"/>
  <c r="D89" i="6"/>
  <c r="B89" i="6"/>
  <c r="C83" i="6"/>
  <c r="D83" i="6"/>
  <c r="B83" i="6"/>
  <c r="C75" i="6"/>
  <c r="D75" i="6"/>
  <c r="B75" i="6"/>
  <c r="C67" i="6"/>
  <c r="D67" i="6"/>
  <c r="B67" i="6"/>
  <c r="C8" i="6"/>
  <c r="B6" i="6"/>
  <c r="D8" i="4"/>
  <c r="D8" i="5"/>
  <c r="C6" i="6"/>
  <c r="C8" i="5"/>
  <c r="D75" i="3"/>
  <c r="D75" i="4"/>
  <c r="C75" i="3"/>
  <c r="C75" i="4"/>
  <c r="C75" i="2"/>
  <c r="C72" i="1"/>
  <c r="B75" i="3"/>
  <c r="B75" i="4"/>
  <c r="B75" i="2"/>
  <c r="B72" i="1"/>
  <c r="C65" i="1"/>
  <c r="C66" i="1"/>
  <c r="C67" i="1"/>
  <c r="C68" i="1"/>
  <c r="C67" i="4"/>
  <c r="D67" i="4"/>
  <c r="B67" i="4"/>
  <c r="C89" i="4"/>
  <c r="D89" i="4"/>
  <c r="B89" i="4"/>
  <c r="C83" i="4"/>
  <c r="D83" i="4"/>
  <c r="B83" i="4"/>
  <c r="B50" i="1"/>
  <c r="C50" i="1"/>
  <c r="C89" i="2"/>
  <c r="B89" i="2"/>
  <c r="C89" i="3"/>
  <c r="D89" i="3"/>
  <c r="B89" i="3"/>
  <c r="C67" i="3"/>
  <c r="D67" i="3"/>
  <c r="B67" i="3"/>
  <c r="C67" i="2"/>
  <c r="B67" i="2"/>
  <c r="B64" i="1"/>
  <c r="C83" i="3"/>
  <c r="D83" i="3"/>
  <c r="B83" i="3"/>
  <c r="C83" i="2"/>
  <c r="B83" i="2"/>
  <c r="B6" i="1"/>
  <c r="G123" i="1"/>
  <c r="B67" i="1"/>
  <c r="B65" i="1"/>
  <c r="C64" i="1"/>
  <c r="B58" i="1"/>
  <c r="C57" i="1"/>
  <c r="B56" i="1"/>
  <c r="C55" i="1"/>
  <c r="B54" i="1"/>
  <c r="C51" i="1"/>
  <c r="B49" i="1"/>
  <c r="C48" i="1"/>
  <c r="B44" i="1"/>
  <c r="C43" i="1"/>
  <c r="B42" i="1"/>
  <c r="C39" i="1"/>
  <c r="G149" i="1"/>
  <c r="B68" i="1"/>
  <c r="B66" i="1"/>
  <c r="C58" i="1"/>
  <c r="B57" i="1"/>
  <c r="C56" i="1"/>
  <c r="B55" i="1"/>
  <c r="C54" i="1"/>
  <c r="B51" i="1"/>
  <c r="C49" i="1"/>
  <c r="B48" i="1"/>
  <c r="C44" i="1"/>
  <c r="B43" i="1"/>
  <c r="C42" i="1"/>
  <c r="B39" i="1"/>
  <c r="C38" i="1"/>
  <c r="B38" i="1"/>
  <c r="C37" i="1"/>
  <c r="B31" i="1"/>
  <c r="C30" i="1"/>
  <c r="B29" i="1"/>
  <c r="C28" i="1"/>
  <c r="B27" i="1"/>
  <c r="C26" i="1"/>
  <c r="B25" i="1"/>
  <c r="C24" i="1"/>
  <c r="B22" i="1"/>
  <c r="C19" i="1"/>
  <c r="B18" i="1"/>
  <c r="C17" i="1"/>
  <c r="C13" i="1"/>
  <c r="B12" i="1"/>
  <c r="B37" i="1"/>
  <c r="C31" i="1"/>
  <c r="B30" i="1"/>
  <c r="C29" i="1"/>
  <c r="B28" i="1"/>
  <c r="C27" i="1"/>
  <c r="B26" i="1"/>
  <c r="C25" i="1"/>
  <c r="B24" i="1"/>
  <c r="C22" i="1"/>
  <c r="B19" i="1"/>
  <c r="C18" i="1"/>
  <c r="B17" i="1"/>
  <c r="B13" i="1"/>
  <c r="C12" i="1"/>
  <c r="B11" i="1"/>
  <c r="C8" i="1"/>
  <c r="C6" i="1"/>
  <c r="C11" i="1"/>
  <c r="B8" i="1"/>
  <c r="G74" i="1"/>
  <c r="G85" i="1"/>
  <c r="G90" i="1"/>
  <c r="G86" i="1"/>
  <c r="G67" i="1"/>
  <c r="G153" i="1"/>
  <c r="G89" i="1"/>
  <c r="G7" i="1"/>
  <c r="G65" i="1"/>
  <c r="G84" i="1"/>
  <c r="G117" i="1"/>
  <c r="G66" i="1"/>
  <c r="G83" i="1"/>
  <c r="G68" i="1"/>
  <c r="G73" i="1"/>
  <c r="G94" i="1"/>
  <c r="G88" i="1"/>
  <c r="G72" i="1"/>
  <c r="G64" i="1"/>
  <c r="G82" i="1"/>
  <c r="G38" i="1" l="1"/>
  <c r="G8" i="1"/>
  <c r="G6" i="1"/>
  <c r="G37" i="1"/>
  <c r="G39" i="1"/>
  <c r="G44" i="1"/>
  <c r="G43" i="1"/>
  <c r="G42" i="1"/>
  <c r="G58" i="1"/>
  <c r="G55" i="1"/>
  <c r="G54" i="1"/>
  <c r="G31" i="1"/>
  <c r="G28" i="1"/>
  <c r="G25" i="1"/>
  <c r="G57" i="1"/>
  <c r="G56" i="1"/>
  <c r="G30" i="1"/>
  <c r="G29" i="1"/>
  <c r="G27" i="1"/>
  <c r="G26" i="1"/>
  <c r="G24" i="1"/>
  <c r="G22" i="1"/>
  <c r="G12" i="1"/>
  <c r="G11" i="1"/>
  <c r="G13" i="1"/>
  <c r="G155" i="1"/>
  <c r="G154" i="1"/>
  <c r="G150" i="1"/>
  <c r="G120" i="1"/>
  <c r="G102" i="1"/>
  <c r="G101" i="1"/>
  <c r="F101" i="1"/>
  <c r="F107" i="1"/>
  <c r="G106" i="1"/>
  <c r="G146" i="1"/>
  <c r="G145" i="1"/>
  <c r="G136" i="1"/>
  <c r="G133" i="1"/>
  <c r="F143" i="1"/>
  <c r="G113" i="1"/>
  <c r="G50" i="1"/>
  <c r="G51" i="1"/>
  <c r="G49" i="1"/>
  <c r="G48" i="1"/>
  <c r="G19" i="1"/>
  <c r="G18" i="1"/>
  <c r="G17" i="1"/>
</calcChain>
</file>

<file path=xl/sharedStrings.xml><?xml version="1.0" encoding="utf-8"?>
<sst xmlns="http://schemas.openxmlformats.org/spreadsheetml/2006/main" count="1446" uniqueCount="99">
  <si>
    <t>Teatteri</t>
  </si>
  <si>
    <t>Orkesteri ja konserttitalo</t>
  </si>
  <si>
    <t>- orkesterin kuulijat yhteensä</t>
  </si>
  <si>
    <t>- kuulijat julkisissa konserteissa</t>
  </si>
  <si>
    <t>- ulosvuokrattujen tilaisuuksien kävijät</t>
  </si>
  <si>
    <t>- konserttitalon täyttöaste sinfoniasarjan konserteissa</t>
  </si>
  <si>
    <t>Kirjasto</t>
  </si>
  <si>
    <t>- lainat</t>
  </si>
  <si>
    <t>Museokeskus</t>
  </si>
  <si>
    <t>- Turun linna</t>
  </si>
  <si>
    <t>- Luostarinmäen käsityöläismuseo</t>
  </si>
  <si>
    <t>- Biologinen museo</t>
  </si>
  <si>
    <t>2. Kulttuuritarjonta</t>
  </si>
  <si>
    <t>- esitykset</t>
  </si>
  <si>
    <t>- lasten esitykset</t>
  </si>
  <si>
    <t>- lasten esitysten osanottajat</t>
  </si>
  <si>
    <t>Orkesteri</t>
  </si>
  <si>
    <t>- konsertit ja tapahtumat</t>
  </si>
  <si>
    <t>- lasten tapahtumat</t>
  </si>
  <si>
    <t>- lasten tapahtumien osanottajat</t>
  </si>
  <si>
    <t>- Apteekkimuseo</t>
  </si>
  <si>
    <t>- Kuralan kylämäki</t>
  </si>
  <si>
    <t>- kävijät yhteensä</t>
  </si>
  <si>
    <t>- päänäyttämön keskitäyttöaste</t>
  </si>
  <si>
    <t>- kävijät muut tilaisuudet</t>
  </si>
  <si>
    <t>- käynnit</t>
  </si>
  <si>
    <t>- VASKI-verkkokirjaston käynnit</t>
  </si>
  <si>
    <t>- tapahtumien osanottajat  yhteensä</t>
  </si>
  <si>
    <t xml:space="preserve"> - kävijät/museokeskus yhteensä</t>
  </si>
  <si>
    <t>- Wäinö Aaltosen museo</t>
  </si>
  <si>
    <t>- Vanhan Suurtorin galleriat</t>
  </si>
  <si>
    <t>- Suurtorin ulkotilaisuudet</t>
  </si>
  <si>
    <t>- näyttelyt(museot ja galleriat)</t>
  </si>
  <si>
    <t>- ulosvuokrausten määrä</t>
  </si>
  <si>
    <t>- ulosvuokrattujen tilojen kävijät</t>
  </si>
  <si>
    <t>Ennuste</t>
  </si>
  <si>
    <t>Tot %</t>
  </si>
  <si>
    <t>Toteutunut ennustejaksolla</t>
  </si>
  <si>
    <t>Vuositavoite</t>
  </si>
  <si>
    <t>Kupittaa maauimala</t>
  </si>
  <si>
    <t>Samppalinnan maauimala</t>
  </si>
  <si>
    <t>Impivaara uh</t>
  </si>
  <si>
    <t>Petrelius uh</t>
  </si>
  <si>
    <t>Uimalat yhteensä</t>
  </si>
  <si>
    <t>Kuntosalit yhteensä</t>
  </si>
  <si>
    <t>Kupittaan urheiluhalli</t>
  </si>
  <si>
    <t>Varissuon kuntosali</t>
  </si>
  <si>
    <t>Käyntikerrat</t>
  </si>
  <si>
    <t>Käyntien tulot</t>
  </si>
  <si>
    <t>Myynnin tulot</t>
  </si>
  <si>
    <t>Kaikki yhteensä</t>
  </si>
  <si>
    <t>Toteutuneet tulot liikuntapaikoilla</t>
  </si>
  <si>
    <t>Isot erilliset kuntosalit yhteensä</t>
  </si>
  <si>
    <t>Kulttuurinen nuorisotyö</t>
  </si>
  <si>
    <t>Vimma</t>
  </si>
  <si>
    <t>- omaan toimintaan osallistuneet</t>
  </si>
  <si>
    <t>- Tilaisuuksien määrä (myös ulkopuolisten järjestämät)</t>
  </si>
  <si>
    <t>Auran Panimo</t>
  </si>
  <si>
    <t>- nuorten käyntikerrat</t>
  </si>
  <si>
    <t>- muut käyttäjät</t>
  </si>
  <si>
    <t>Käsityöneuvonta/Juselius</t>
  </si>
  <si>
    <t>- käyntikerrat</t>
  </si>
  <si>
    <t>Seikkailupuisto</t>
  </si>
  <si>
    <t>- yksilöllisesti ja ryhmätoiminnassa tavoitettujen lasten ja nuorten määrä</t>
  </si>
  <si>
    <t>Aamu ja iltapäivätoiminta, oma tuotanto</t>
  </si>
  <si>
    <t>Muu kulttuuritoiminta (Nuori kulttuuri ym.)</t>
  </si>
  <si>
    <t>- tapahtumien määrä/osallistuneet</t>
  </si>
  <si>
    <t>Taidekasvatus</t>
  </si>
  <si>
    <t>- ohjaukseen osallistuneet</t>
  </si>
  <si>
    <t>Lähipalvelutoiminta</t>
  </si>
  <si>
    <t>- nuorten käyntikerrat ( nuorisotilat)</t>
  </si>
  <si>
    <t>Nose</t>
  </si>
  <si>
    <t>Etsivä nuorisotyö</t>
  </si>
  <si>
    <t>- ohjatut nuoret</t>
  </si>
  <si>
    <t>Ohjaamo</t>
  </si>
  <si>
    <t>- tavoitettujen kohderyhmänuorten sijoittuminen</t>
  </si>
  <si>
    <t>Toteutunut kysyntä - nuorten palvelut</t>
  </si>
  <si>
    <t>3. Toteutunut kysyntä - liikuntapalvelut</t>
  </si>
  <si>
    <r>
      <t>1.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Toteutunut kysyntä - kulttuuripalvelut</t>
    </r>
  </si>
  <si>
    <t>Sosiaalinen vahvistaminen</t>
  </si>
  <si>
    <t>- tuetut nuoret</t>
  </si>
  <si>
    <t>Työpajatoiminta</t>
  </si>
  <si>
    <t>- pajatoiminnan palvelujen käyttäjät</t>
  </si>
  <si>
    <t>- onnistumisprosentti</t>
  </si>
  <si>
    <t>- nuorten lukumäärä/kk</t>
  </si>
  <si>
    <t>- täyttöaste</t>
  </si>
  <si>
    <t>Nuorisotiedotus ja -neuvonta ( Nuorten Turku)</t>
  </si>
  <si>
    <t>- kokonaisasiakasmäärä</t>
  </si>
  <si>
    <t>- ryhmätapaamiset/messuille osallistuneet</t>
  </si>
  <si>
    <t>Leirialuepalvelut</t>
  </si>
  <si>
    <t>- kävijämäärät nuorisoleirialueilla</t>
  </si>
  <si>
    <t>- käyttövuorokaudet</t>
  </si>
  <si>
    <t>- maahanmuuttajayhdistysten käyttövuorokaudet</t>
  </si>
  <si>
    <t>Monikuttuurinen ja kansainvälinen nuorisotyö</t>
  </si>
  <si>
    <t>Toteutunut seurantajaksolla</t>
  </si>
  <si>
    <t>- tapahtumat yhteensä</t>
  </si>
  <si>
    <t xml:space="preserve">- päänäyttämön keskitäyttöaste </t>
  </si>
  <si>
    <t>Varissuon jäähalli</t>
  </si>
  <si>
    <t xml:space="preserve">Impivaaran jäähalli                  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</si>
</sst>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11"/>
      <color theme="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1" fillId="3" borderId="0" xfId="0" applyNumberFormat="1" applyFont="1" applyFill="1" applyAlignment="1">
      <alignment vertical="center" wrapText="1"/>
    </xf>
    <xf numFmtId="49" fontId="2" fillId="3" borderId="0" xfId="0" applyNumberFormat="1" applyFont="1" applyFill="1" applyAlignment="1">
      <alignment vertical="center" wrapText="1"/>
    </xf>
    <xf numFmtId="49" fontId="0" fillId="3" borderId="0" xfId="0" applyNumberFormat="1" applyFill="1"/>
    <xf numFmtId="49" fontId="1" fillId="3" borderId="0" xfId="0" applyNumberFormat="1" applyFont="1" applyFill="1"/>
    <xf numFmtId="49" fontId="2" fillId="3" borderId="0" xfId="0" applyNumberFormat="1" applyFont="1" applyFill="1"/>
    <xf numFmtId="49" fontId="4" fillId="3" borderId="0" xfId="0" applyNumberFormat="1" applyFont="1" applyFill="1"/>
    <xf numFmtId="0" fontId="0" fillId="3" borderId="0" xfId="0" applyFill="1"/>
    <xf numFmtId="0" fontId="0" fillId="0" borderId="0" xfId="0" applyProtection="1"/>
    <xf numFmtId="49" fontId="1" fillId="2" borderId="0" xfId="0" applyNumberFormat="1" applyFont="1" applyFill="1" applyAlignment="1" applyProtection="1">
      <alignment vertical="center" wrapText="1"/>
    </xf>
    <xf numFmtId="49" fontId="3" fillId="2" borderId="0" xfId="0" applyNumberFormat="1" applyFont="1" applyFill="1" applyAlignment="1" applyProtection="1">
      <alignment horizontal="center"/>
    </xf>
    <xf numFmtId="49" fontId="1" fillId="3" borderId="0" xfId="0" applyNumberFormat="1" applyFont="1" applyFill="1" applyAlignment="1" applyProtection="1">
      <alignment vertical="center" wrapText="1"/>
    </xf>
    <xf numFmtId="0" fontId="0" fillId="3" borderId="0" xfId="0" applyFill="1" applyProtection="1"/>
    <xf numFmtId="0" fontId="0" fillId="0" borderId="0" xfId="0" applyFill="1" applyProtection="1"/>
    <xf numFmtId="49" fontId="2" fillId="3" borderId="0" xfId="0" applyNumberFormat="1" applyFont="1" applyFill="1" applyAlignment="1" applyProtection="1">
      <alignment vertical="center" wrapText="1"/>
    </xf>
    <xf numFmtId="49" fontId="0" fillId="3" borderId="0" xfId="0" applyNumberFormat="1" applyFill="1" applyProtection="1"/>
    <xf numFmtId="49" fontId="1" fillId="3" borderId="0" xfId="0" applyNumberFormat="1" applyFont="1" applyFill="1" applyProtection="1"/>
    <xf numFmtId="49" fontId="2" fillId="3" borderId="0" xfId="0" applyNumberFormat="1" applyFont="1" applyFill="1" applyProtection="1"/>
    <xf numFmtId="49" fontId="4" fillId="3" borderId="0" xfId="0" applyNumberFormat="1" applyFont="1" applyFill="1" applyProtection="1"/>
    <xf numFmtId="49" fontId="0" fillId="2" borderId="0" xfId="0" applyNumberFormat="1" applyFill="1" applyProtection="1"/>
    <xf numFmtId="10" fontId="3" fillId="2" borderId="0" xfId="0" applyNumberFormat="1" applyFont="1" applyFill="1" applyAlignment="1" applyProtection="1">
      <alignment horizontal="center"/>
    </xf>
    <xf numFmtId="10" fontId="0" fillId="3" borderId="0" xfId="0" applyNumberFormat="1" applyFill="1" applyProtection="1"/>
    <xf numFmtId="10" fontId="0" fillId="0" borderId="0" xfId="0" applyNumberFormat="1" applyFill="1" applyProtection="1"/>
    <xf numFmtId="10" fontId="0" fillId="0" borderId="0" xfId="0" applyNumberFormat="1" applyProtection="1"/>
    <xf numFmtId="0" fontId="0" fillId="2" borderId="0" xfId="0" applyFill="1" applyProtection="1"/>
    <xf numFmtId="0" fontId="3" fillId="2" borderId="0" xfId="0" applyFont="1" applyFill="1" applyAlignment="1" applyProtection="1">
      <alignment horizontal="center"/>
    </xf>
    <xf numFmtId="49" fontId="5" fillId="2" borderId="0" xfId="0" applyNumberFormat="1" applyFont="1" applyFill="1" applyAlignment="1">
      <alignment vertical="center" wrapText="1"/>
    </xf>
    <xf numFmtId="0" fontId="6" fillId="2" borderId="0" xfId="0" applyFont="1" applyFill="1" applyAlignment="1">
      <alignment horizontal="center"/>
    </xf>
    <xf numFmtId="0" fontId="7" fillId="2" borderId="0" xfId="0" applyFont="1" applyFill="1"/>
    <xf numFmtId="0" fontId="6" fillId="3" borderId="0" xfId="0" applyFont="1" applyFill="1" applyAlignment="1">
      <alignment horizontal="center"/>
    </xf>
    <xf numFmtId="0" fontId="7" fillId="3" borderId="0" xfId="0" applyFont="1" applyFill="1"/>
    <xf numFmtId="17" fontId="0" fillId="0" borderId="0" xfId="0" applyNumberFormat="1"/>
    <xf numFmtId="0" fontId="2" fillId="0" borderId="0" xfId="0" applyFont="1"/>
    <xf numFmtId="0" fontId="8" fillId="0" borderId="0" xfId="0" applyFont="1"/>
    <xf numFmtId="10" fontId="2" fillId="0" borderId="0" xfId="0" applyNumberFormat="1" applyFont="1"/>
    <xf numFmtId="0" fontId="2" fillId="0" borderId="0" xfId="0" applyFont="1" applyBorder="1" applyAlignment="1">
      <alignment vertical="center" wrapText="1"/>
    </xf>
    <xf numFmtId="0" fontId="0" fillId="0" borderId="0" xfId="0" applyProtection="1">
      <protection locked="0"/>
    </xf>
    <xf numFmtId="10" fontId="0" fillId="0" borderId="0" xfId="0" applyNumberFormat="1"/>
    <xf numFmtId="9" fontId="0" fillId="0" borderId="0" xfId="0" applyNumberFormat="1"/>
    <xf numFmtId="10" fontId="0" fillId="0" borderId="0" xfId="0" applyNumberFormat="1" applyProtection="1">
      <protection locked="0"/>
    </xf>
    <xf numFmtId="49" fontId="2" fillId="3" borderId="0" xfId="0" applyNumberFormat="1" applyFont="1" applyFill="1" applyAlignment="1" applyProtection="1">
      <alignment wrapText="1"/>
    </xf>
    <xf numFmtId="0" fontId="2" fillId="3" borderId="0" xfId="0" applyFont="1" applyFill="1" applyAlignment="1" applyProtection="1">
      <alignment wrapText="1"/>
    </xf>
    <xf numFmtId="49" fontId="2" fillId="3" borderId="0" xfId="0" applyNumberFormat="1" applyFont="1" applyFill="1" applyAlignment="1" applyProtection="1"/>
    <xf numFmtId="0" fontId="2" fillId="3" borderId="0" xfId="0" applyFont="1" applyFill="1" applyAlignment="1" applyProtection="1"/>
    <xf numFmtId="49" fontId="4" fillId="3" borderId="0" xfId="0" applyNumberFormat="1" applyFont="1" applyFill="1" applyAlignment="1" applyProtection="1">
      <alignment wrapText="1"/>
    </xf>
    <xf numFmtId="3" fontId="0" fillId="0" borderId="0" xfId="0" applyNumberFormat="1" applyProtection="1">
      <protection locked="0"/>
    </xf>
    <xf numFmtId="0" fontId="9" fillId="0" borderId="0" xfId="0" applyFont="1"/>
    <xf numFmtId="0" fontId="9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9" fontId="0" fillId="0" borderId="0" xfId="0" applyNumberFormat="1" applyProtection="1">
      <protection locked="0"/>
    </xf>
    <xf numFmtId="1" fontId="0" fillId="0" borderId="0" xfId="0" applyNumberFormat="1" applyProtection="1"/>
    <xf numFmtId="1" fontId="0" fillId="0" borderId="0" xfId="0" applyNumberFormat="1" applyProtection="1">
      <protection locked="0"/>
    </xf>
    <xf numFmtId="0" fontId="10" fillId="0" borderId="0" xfId="0" applyFont="1"/>
    <xf numFmtId="0" fontId="2" fillId="0" borderId="0" xfId="0" applyFont="1" applyProtection="1">
      <protection locked="0"/>
    </xf>
    <xf numFmtId="49" fontId="2" fillId="3" borderId="0" xfId="0" applyNumberFormat="1" applyFont="1" applyFill="1" applyAlignment="1">
      <alignment wrapText="1"/>
    </xf>
    <xf numFmtId="0" fontId="2" fillId="3" borderId="0" xfId="0" applyFont="1" applyFill="1" applyAlignment="1">
      <alignment wrapText="1"/>
    </xf>
  </cellXfs>
  <cellStyles count="1">
    <cellStyle name="Normaali" xfId="0" builtinId="0"/>
  </cellStyles>
  <dxfs count="37"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Yhteensä!$B$1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Yhteensä!$A$6</c:f>
              <c:strCache>
                <c:ptCount val="1"/>
                <c:pt idx="0">
                  <c:v>- kävijät yhteensä</c:v>
                </c:pt>
              </c:strCache>
            </c:strRef>
          </c:cat>
          <c:val>
            <c:numRef>
              <c:f>Yhteensä!$B$6</c:f>
              <c:numCache>
                <c:formatCode>General</c:formatCode>
                <c:ptCount val="1"/>
                <c:pt idx="0">
                  <c:v>34967</c:v>
                </c:pt>
              </c:numCache>
            </c:numRef>
          </c:val>
        </c:ser>
        <c:ser>
          <c:idx val="1"/>
          <c:order val="1"/>
          <c:tx>
            <c:strRef>
              <c:f>Yhteensä!$C$1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Yhteensä!$A$6</c:f>
              <c:strCache>
                <c:ptCount val="1"/>
                <c:pt idx="0">
                  <c:v>- kävijät yhteensä</c:v>
                </c:pt>
              </c:strCache>
            </c:strRef>
          </c:cat>
          <c:val>
            <c:numRef>
              <c:f>Yhteensä!$C$6</c:f>
              <c:numCache>
                <c:formatCode>General</c:formatCode>
                <c:ptCount val="1"/>
                <c:pt idx="0">
                  <c:v>104420</c:v>
                </c:pt>
              </c:numCache>
            </c:numRef>
          </c:val>
        </c:ser>
        <c:ser>
          <c:idx val="2"/>
          <c:order val="2"/>
          <c:tx>
            <c:strRef>
              <c:f>Yhteensä!$D$1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Yhteensä!$A$6</c:f>
              <c:strCache>
                <c:ptCount val="1"/>
                <c:pt idx="0">
                  <c:v>- kävijät yhteensä</c:v>
                </c:pt>
              </c:strCache>
            </c:strRef>
          </c:cat>
          <c:val>
            <c:numRef>
              <c:f>Yhteensä!$D$6</c:f>
              <c:numCache>
                <c:formatCode>General</c:formatCode>
                <c:ptCount val="1"/>
                <c:pt idx="0">
                  <c:v>61656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858880"/>
        <c:axId val="116860416"/>
        <c:axId val="0"/>
      </c:bar3DChart>
      <c:catAx>
        <c:axId val="116858880"/>
        <c:scaling>
          <c:orientation val="minMax"/>
        </c:scaling>
        <c:delete val="0"/>
        <c:axPos val="b"/>
        <c:majorTickMark val="out"/>
        <c:minorTickMark val="none"/>
        <c:tickLblPos val="nextTo"/>
        <c:crossAx val="116860416"/>
        <c:crosses val="autoZero"/>
        <c:auto val="1"/>
        <c:lblAlgn val="ctr"/>
        <c:lblOffset val="100"/>
        <c:noMultiLvlLbl val="0"/>
      </c:catAx>
      <c:valAx>
        <c:axId val="116860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8588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strRef>
              <c:f>Yhteensä!$B$1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(Yhteensä!$A$82:$A$83,Yhteensä!$A$88:$A$89)</c:f>
              <c:strCache>
                <c:ptCount val="4"/>
                <c:pt idx="0">
                  <c:v>Uimalat yhteensä</c:v>
                </c:pt>
                <c:pt idx="1">
                  <c:v>Impivaara uh</c:v>
                </c:pt>
                <c:pt idx="2">
                  <c:v>Kuntosalit yhteensä</c:v>
                </c:pt>
                <c:pt idx="3">
                  <c:v>Kupittaan urheiluhalli</c:v>
                </c:pt>
              </c:strCache>
            </c:strRef>
          </c:cat>
          <c:val>
            <c:numRef>
              <c:f>(Yhteensä!$B$82:$B$83,Yhteensä!$B$88:$B$89)</c:f>
              <c:numCache>
                <c:formatCode>General</c:formatCode>
                <c:ptCount val="4"/>
                <c:pt idx="0">
                  <c:v>107258</c:v>
                </c:pt>
                <c:pt idx="1">
                  <c:v>0</c:v>
                </c:pt>
                <c:pt idx="2">
                  <c:v>91593</c:v>
                </c:pt>
                <c:pt idx="3">
                  <c:v>87570</c:v>
                </c:pt>
              </c:numCache>
            </c:numRef>
          </c:val>
        </c:ser>
        <c:ser>
          <c:idx val="2"/>
          <c:order val="1"/>
          <c:tx>
            <c:strRef>
              <c:f>Yhteensä!$C$1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(Yhteensä!$A$82:$A$83,Yhteensä!$A$88:$A$89)</c:f>
              <c:strCache>
                <c:ptCount val="4"/>
                <c:pt idx="0">
                  <c:v>Uimalat yhteensä</c:v>
                </c:pt>
                <c:pt idx="1">
                  <c:v>Impivaara uh</c:v>
                </c:pt>
                <c:pt idx="2">
                  <c:v>Kuntosalit yhteensä</c:v>
                </c:pt>
                <c:pt idx="3">
                  <c:v>Kupittaan urheiluhalli</c:v>
                </c:pt>
              </c:strCache>
            </c:strRef>
          </c:cat>
          <c:val>
            <c:numRef>
              <c:f>(Yhteensä!$C$82:$C$83,Yhteensä!$C$88:$C$89)</c:f>
              <c:numCache>
                <c:formatCode>General</c:formatCode>
                <c:ptCount val="4"/>
                <c:pt idx="0">
                  <c:v>459192</c:v>
                </c:pt>
                <c:pt idx="1">
                  <c:v>368713</c:v>
                </c:pt>
                <c:pt idx="2">
                  <c:v>90815</c:v>
                </c:pt>
                <c:pt idx="3">
                  <c:v>84840</c:v>
                </c:pt>
              </c:numCache>
            </c:numRef>
          </c:val>
        </c:ser>
        <c:ser>
          <c:idx val="3"/>
          <c:order val="2"/>
          <c:tx>
            <c:strRef>
              <c:f>Yhteensä!$D$1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(Yhteensä!$A$82:$A$83,Yhteensä!$A$88:$A$89)</c:f>
              <c:strCache>
                <c:ptCount val="4"/>
                <c:pt idx="0">
                  <c:v>Uimalat yhteensä</c:v>
                </c:pt>
                <c:pt idx="1">
                  <c:v>Impivaara uh</c:v>
                </c:pt>
                <c:pt idx="2">
                  <c:v>Kuntosalit yhteensä</c:v>
                </c:pt>
                <c:pt idx="3">
                  <c:v>Kupittaan urheiluhalli</c:v>
                </c:pt>
              </c:strCache>
            </c:strRef>
          </c:cat>
          <c:val>
            <c:numRef>
              <c:f>(Yhteensä!$D$82:$D$83,Yhteensä!$D$88:$D$89)</c:f>
              <c:numCache>
                <c:formatCode>General</c:formatCode>
                <c:ptCount val="4"/>
                <c:pt idx="0">
                  <c:v>661986</c:v>
                </c:pt>
                <c:pt idx="1">
                  <c:v>564515</c:v>
                </c:pt>
                <c:pt idx="2">
                  <c:v>99560</c:v>
                </c:pt>
                <c:pt idx="3">
                  <c:v>94928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5170432"/>
        <c:axId val="125171968"/>
        <c:axId val="0"/>
      </c:bar3DChart>
      <c:catAx>
        <c:axId val="125170432"/>
        <c:scaling>
          <c:orientation val="minMax"/>
        </c:scaling>
        <c:delete val="0"/>
        <c:axPos val="b"/>
        <c:majorTickMark val="out"/>
        <c:minorTickMark val="none"/>
        <c:tickLblPos val="nextTo"/>
        <c:crossAx val="125171968"/>
        <c:crosses val="autoZero"/>
        <c:auto val="1"/>
        <c:lblAlgn val="ctr"/>
        <c:lblOffset val="100"/>
        <c:noMultiLvlLbl val="0"/>
      </c:catAx>
      <c:valAx>
        <c:axId val="125171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51704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strRef>
              <c:f>Yhteensä!$B$1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Yhteensä!$A$94</c:f>
              <c:strCache>
                <c:ptCount val="1"/>
                <c:pt idx="0">
                  <c:v>Kaikki yhteensä</c:v>
                </c:pt>
              </c:strCache>
            </c:strRef>
          </c:cat>
          <c:val>
            <c:numRef>
              <c:f>Yhteensä!$B$94</c:f>
              <c:numCache>
                <c:formatCode>General</c:formatCode>
                <c:ptCount val="1"/>
                <c:pt idx="0">
                  <c:v>260275</c:v>
                </c:pt>
              </c:numCache>
            </c:numRef>
          </c:val>
        </c:ser>
        <c:ser>
          <c:idx val="0"/>
          <c:order val="1"/>
          <c:tx>
            <c:strRef>
              <c:f>Yhteensä!$C$1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Yhteensä!$A$94</c:f>
              <c:strCache>
                <c:ptCount val="1"/>
                <c:pt idx="0">
                  <c:v>Kaikki yhteensä</c:v>
                </c:pt>
              </c:strCache>
            </c:strRef>
          </c:cat>
          <c:val>
            <c:numRef>
              <c:f>Yhteensä!$C$94</c:f>
              <c:numCache>
                <c:formatCode>General</c:formatCode>
                <c:ptCount val="1"/>
                <c:pt idx="0">
                  <c:v>831389</c:v>
                </c:pt>
              </c:numCache>
            </c:numRef>
          </c:val>
        </c:ser>
        <c:ser>
          <c:idx val="2"/>
          <c:order val="2"/>
          <c:tx>
            <c:strRef>
              <c:f>Yhteensä!$D$1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Yhteensä!$A$94</c:f>
              <c:strCache>
                <c:ptCount val="1"/>
                <c:pt idx="0">
                  <c:v>Kaikki yhteensä</c:v>
                </c:pt>
              </c:strCache>
            </c:strRef>
          </c:cat>
          <c:val>
            <c:numRef>
              <c:f>Yhteensä!$D$94</c:f>
              <c:numCache>
                <c:formatCode>General</c:formatCode>
                <c:ptCount val="1"/>
                <c:pt idx="0">
                  <c:v>781715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5214720"/>
        <c:axId val="125216256"/>
        <c:axId val="0"/>
      </c:bar3DChart>
      <c:catAx>
        <c:axId val="125214720"/>
        <c:scaling>
          <c:orientation val="minMax"/>
        </c:scaling>
        <c:delete val="0"/>
        <c:axPos val="b"/>
        <c:majorTickMark val="out"/>
        <c:minorTickMark val="none"/>
        <c:tickLblPos val="nextTo"/>
        <c:crossAx val="125216256"/>
        <c:crosses val="autoZero"/>
        <c:auto val="1"/>
        <c:lblAlgn val="ctr"/>
        <c:lblOffset val="100"/>
        <c:noMultiLvlLbl val="0"/>
      </c:catAx>
      <c:valAx>
        <c:axId val="125216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52147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strRef>
              <c:f>Yhteensä!$B$1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Yhteensä!$A$106</c:f>
              <c:strCache>
                <c:ptCount val="1"/>
                <c:pt idx="0">
                  <c:v>- nuorten käyntikerrat</c:v>
                </c:pt>
              </c:strCache>
            </c:strRef>
          </c:cat>
          <c:val>
            <c:numRef>
              <c:f>Yhteensä!$B$106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1"/>
          <c:tx>
            <c:strRef>
              <c:f>Yhteensä!$C$1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Yhteensä!$A$106</c:f>
              <c:strCache>
                <c:ptCount val="1"/>
                <c:pt idx="0">
                  <c:v>- nuorten käyntikerrat</c:v>
                </c:pt>
              </c:strCache>
            </c:strRef>
          </c:cat>
          <c:val>
            <c:numRef>
              <c:f>Yhteensä!$C$106</c:f>
              <c:numCache>
                <c:formatCode>General</c:formatCode>
                <c:ptCount val="1"/>
                <c:pt idx="0">
                  <c:v>3308</c:v>
                </c:pt>
              </c:numCache>
            </c:numRef>
          </c:val>
        </c:ser>
        <c:ser>
          <c:idx val="0"/>
          <c:order val="2"/>
          <c:tx>
            <c:strRef>
              <c:f>Yhteensä!$D$1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Yhteensä!$A$106</c:f>
              <c:strCache>
                <c:ptCount val="1"/>
                <c:pt idx="0">
                  <c:v>- nuorten käyntikerrat</c:v>
                </c:pt>
              </c:strCache>
            </c:strRef>
          </c:cat>
          <c:val>
            <c:numRef>
              <c:f>Yhteensä!$D$106</c:f>
              <c:numCache>
                <c:formatCode>General</c:formatCode>
                <c:ptCount val="1"/>
                <c:pt idx="0">
                  <c:v>3007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5254656"/>
        <c:axId val="125264640"/>
        <c:axId val="0"/>
      </c:bar3DChart>
      <c:catAx>
        <c:axId val="125254656"/>
        <c:scaling>
          <c:orientation val="minMax"/>
        </c:scaling>
        <c:delete val="0"/>
        <c:axPos val="b"/>
        <c:majorTickMark val="out"/>
        <c:minorTickMark val="none"/>
        <c:tickLblPos val="nextTo"/>
        <c:crossAx val="125264640"/>
        <c:crosses val="autoZero"/>
        <c:auto val="1"/>
        <c:lblAlgn val="ctr"/>
        <c:lblOffset val="100"/>
        <c:noMultiLvlLbl val="0"/>
      </c:catAx>
      <c:valAx>
        <c:axId val="125264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52546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strRef>
              <c:f>Yhteensä!$B$1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Yhteensä!$A$101</c:f>
              <c:strCache>
                <c:ptCount val="1"/>
                <c:pt idx="0">
                  <c:v>- omaan toimintaan osallistuneet</c:v>
                </c:pt>
              </c:strCache>
            </c:strRef>
          </c:cat>
          <c:val>
            <c:numRef>
              <c:f>Yhteensä!$B$101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1"/>
          <c:tx>
            <c:strRef>
              <c:f>Yhteensä!$C$1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Yhteensä!$A$101</c:f>
              <c:strCache>
                <c:ptCount val="1"/>
                <c:pt idx="0">
                  <c:v>- omaan toimintaan osallistuneet</c:v>
                </c:pt>
              </c:strCache>
            </c:strRef>
          </c:cat>
          <c:val>
            <c:numRef>
              <c:f>Yhteensä!$C$101</c:f>
              <c:numCache>
                <c:formatCode>General</c:formatCode>
                <c:ptCount val="1"/>
                <c:pt idx="0">
                  <c:v>20033</c:v>
                </c:pt>
              </c:numCache>
            </c:numRef>
          </c:val>
        </c:ser>
        <c:ser>
          <c:idx val="0"/>
          <c:order val="2"/>
          <c:tx>
            <c:strRef>
              <c:f>Yhteensä!$D$1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Yhteensä!$A$101</c:f>
              <c:strCache>
                <c:ptCount val="1"/>
                <c:pt idx="0">
                  <c:v>- omaan toimintaan osallistuneet</c:v>
                </c:pt>
              </c:strCache>
            </c:strRef>
          </c:cat>
          <c:val>
            <c:numRef>
              <c:f>Yhteensä!$D$101</c:f>
              <c:numCache>
                <c:formatCode>General</c:formatCode>
                <c:ptCount val="1"/>
                <c:pt idx="0">
                  <c:v>17463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5290752"/>
        <c:axId val="125296640"/>
        <c:axId val="0"/>
      </c:bar3DChart>
      <c:catAx>
        <c:axId val="125290752"/>
        <c:scaling>
          <c:orientation val="minMax"/>
        </c:scaling>
        <c:delete val="0"/>
        <c:axPos val="b"/>
        <c:majorTickMark val="out"/>
        <c:minorTickMark val="none"/>
        <c:tickLblPos val="nextTo"/>
        <c:crossAx val="125296640"/>
        <c:crosses val="autoZero"/>
        <c:auto val="1"/>
        <c:lblAlgn val="ctr"/>
        <c:lblOffset val="100"/>
        <c:noMultiLvlLbl val="0"/>
      </c:catAx>
      <c:valAx>
        <c:axId val="125296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52907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strRef>
              <c:f>Yhteensä!$B$1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Yhteensä!$A$153</c:f>
              <c:strCache>
                <c:ptCount val="1"/>
                <c:pt idx="0">
                  <c:v>- kävijämäärät nuorisoleirialueilla</c:v>
                </c:pt>
              </c:strCache>
            </c:strRef>
          </c:cat>
          <c:val>
            <c:numRef>
              <c:f>Yhteensä!$B$153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1"/>
          <c:tx>
            <c:strRef>
              <c:f>Yhteensä!$C$1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Yhteensä!$A$153</c:f>
              <c:strCache>
                <c:ptCount val="1"/>
                <c:pt idx="0">
                  <c:v>- kävijämäärät nuorisoleirialueilla</c:v>
                </c:pt>
              </c:strCache>
            </c:strRef>
          </c:cat>
          <c:val>
            <c:numRef>
              <c:f>Yhteensä!$C$153</c:f>
              <c:numCache>
                <c:formatCode>General</c:formatCode>
                <c:ptCount val="1"/>
                <c:pt idx="0">
                  <c:v>19850</c:v>
                </c:pt>
              </c:numCache>
            </c:numRef>
          </c:val>
        </c:ser>
        <c:ser>
          <c:idx val="3"/>
          <c:order val="2"/>
          <c:tx>
            <c:strRef>
              <c:f>Yhteensä!$D$1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Yhteensä!$A$153</c:f>
              <c:strCache>
                <c:ptCount val="1"/>
                <c:pt idx="0">
                  <c:v>- kävijämäärät nuorisoleirialueilla</c:v>
                </c:pt>
              </c:strCache>
            </c:strRef>
          </c:cat>
          <c:val>
            <c:numRef>
              <c:f>Yhteensä!$D$153</c:f>
              <c:numCache>
                <c:formatCode>General</c:formatCode>
                <c:ptCount val="1"/>
                <c:pt idx="0">
                  <c:v>28579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7748736"/>
        <c:axId val="127750528"/>
        <c:axId val="0"/>
      </c:bar3DChart>
      <c:catAx>
        <c:axId val="1277487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fi-FI"/>
          </a:p>
        </c:txPr>
        <c:crossAx val="127750528"/>
        <c:crosses val="autoZero"/>
        <c:auto val="1"/>
        <c:lblAlgn val="ctr"/>
        <c:lblOffset val="100"/>
        <c:noMultiLvlLbl val="0"/>
      </c:catAx>
      <c:valAx>
        <c:axId val="127750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7748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679717919238814"/>
          <c:y val="9.9685887859915737E-2"/>
          <c:w val="0.56944268251120755"/>
          <c:h val="0.565798469100994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Yhteensä!$B$1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Yhteensä!$A$7</c:f>
              <c:strCache>
                <c:ptCount val="1"/>
                <c:pt idx="0">
                  <c:v>- päänäyttämön keskitäyttöaste</c:v>
                </c:pt>
              </c:strCache>
            </c:strRef>
          </c:cat>
          <c:val>
            <c:numRef>
              <c:f>Yhteensä!$B$7</c:f>
              <c:numCache>
                <c:formatCode>General</c:formatCode>
                <c:ptCount val="1"/>
                <c:pt idx="0">
                  <c:v>70</c:v>
                </c:pt>
              </c:numCache>
            </c:numRef>
          </c:val>
        </c:ser>
        <c:ser>
          <c:idx val="1"/>
          <c:order val="1"/>
          <c:tx>
            <c:strRef>
              <c:f>Yhteensä!$C$1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Yhteensä!$A$7</c:f>
              <c:strCache>
                <c:ptCount val="1"/>
                <c:pt idx="0">
                  <c:v>- päänäyttämön keskitäyttöaste</c:v>
                </c:pt>
              </c:strCache>
            </c:strRef>
          </c:cat>
          <c:val>
            <c:numRef>
              <c:f>Yhteensä!$C$7</c:f>
              <c:numCache>
                <c:formatCode>General</c:formatCode>
                <c:ptCount val="1"/>
                <c:pt idx="0">
                  <c:v>69</c:v>
                </c:pt>
              </c:numCache>
            </c:numRef>
          </c:val>
        </c:ser>
        <c:ser>
          <c:idx val="2"/>
          <c:order val="2"/>
          <c:tx>
            <c:strRef>
              <c:f>Yhteensä!$D$1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Yhteensä!$A$7</c:f>
              <c:strCache>
                <c:ptCount val="1"/>
                <c:pt idx="0">
                  <c:v>- päänäyttämön keskitäyttöaste</c:v>
                </c:pt>
              </c:strCache>
            </c:strRef>
          </c:cat>
          <c:val>
            <c:numRef>
              <c:f>Yhteensä!$D$7</c:f>
              <c:numCache>
                <c:formatCode>0</c:formatCode>
                <c:ptCount val="1"/>
                <c:pt idx="0">
                  <c:v>59.333333333333321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7784832"/>
        <c:axId val="127786368"/>
        <c:axId val="0"/>
      </c:bar3DChart>
      <c:catAx>
        <c:axId val="127784832"/>
        <c:scaling>
          <c:orientation val="minMax"/>
        </c:scaling>
        <c:delete val="0"/>
        <c:axPos val="b"/>
        <c:majorTickMark val="out"/>
        <c:minorTickMark val="none"/>
        <c:tickLblPos val="nextTo"/>
        <c:crossAx val="127786368"/>
        <c:crosses val="autoZero"/>
        <c:auto val="1"/>
        <c:lblAlgn val="ctr"/>
        <c:lblOffset val="100"/>
        <c:noMultiLvlLbl val="0"/>
      </c:catAx>
      <c:valAx>
        <c:axId val="127786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77848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Yhteensä!$B$1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Yhteensä!$A$8</c:f>
              <c:strCache>
                <c:ptCount val="1"/>
                <c:pt idx="0">
                  <c:v>- kävijät muut tilaisuudet</c:v>
                </c:pt>
              </c:strCache>
            </c:strRef>
          </c:cat>
          <c:val>
            <c:numRef>
              <c:f>Yhteensä!$B$8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Yhteensä!$C$1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Yhteensä!$A$8</c:f>
              <c:strCache>
                <c:ptCount val="1"/>
                <c:pt idx="0">
                  <c:v>- kävijät muut tilaisuudet</c:v>
                </c:pt>
              </c:strCache>
            </c:strRef>
          </c:cat>
          <c:val>
            <c:numRef>
              <c:f>Yhteensä!$C$8</c:f>
              <c:numCache>
                <c:formatCode>General</c:formatCode>
                <c:ptCount val="1"/>
                <c:pt idx="0">
                  <c:v>11367</c:v>
                </c:pt>
              </c:numCache>
            </c:numRef>
          </c:val>
        </c:ser>
        <c:ser>
          <c:idx val="2"/>
          <c:order val="2"/>
          <c:tx>
            <c:strRef>
              <c:f>Yhteensä!$D$1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Yhteensä!$A$8</c:f>
              <c:strCache>
                <c:ptCount val="1"/>
                <c:pt idx="0">
                  <c:v>- kävijät muut tilaisuudet</c:v>
                </c:pt>
              </c:strCache>
            </c:strRef>
          </c:cat>
          <c:val>
            <c:numRef>
              <c:f>Yhteensä!$D$8</c:f>
              <c:numCache>
                <c:formatCode>General</c:formatCode>
                <c:ptCount val="1"/>
                <c:pt idx="0">
                  <c:v>1868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7820928"/>
        <c:axId val="127822464"/>
        <c:axId val="0"/>
      </c:bar3DChart>
      <c:catAx>
        <c:axId val="12782092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crossAx val="127822464"/>
        <c:crosses val="autoZero"/>
        <c:auto val="1"/>
        <c:lblAlgn val="ctr"/>
        <c:lblOffset val="100"/>
        <c:noMultiLvlLbl val="0"/>
      </c:catAx>
      <c:valAx>
        <c:axId val="127822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78209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Yhteensä!$B$1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Yhteensä!$A$27:$A$28</c:f>
              <c:strCache>
                <c:ptCount val="2"/>
                <c:pt idx="0">
                  <c:v>- Apteekkimuseo</c:v>
                </c:pt>
                <c:pt idx="1">
                  <c:v>- Kuralan kylämäki</c:v>
                </c:pt>
              </c:strCache>
            </c:strRef>
          </c:cat>
          <c:val>
            <c:numRef>
              <c:f>Yhteensä!$B$27:$B$28</c:f>
              <c:numCache>
                <c:formatCode>General</c:formatCode>
                <c:ptCount val="2"/>
                <c:pt idx="0">
                  <c:v>5550</c:v>
                </c:pt>
                <c:pt idx="1">
                  <c:v>13287</c:v>
                </c:pt>
              </c:numCache>
            </c:numRef>
          </c:val>
        </c:ser>
        <c:ser>
          <c:idx val="1"/>
          <c:order val="1"/>
          <c:tx>
            <c:strRef>
              <c:f>Yhteensä!$C$1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Yhteensä!$A$27:$A$28</c:f>
              <c:strCache>
                <c:ptCount val="2"/>
                <c:pt idx="0">
                  <c:v>- Apteekkimuseo</c:v>
                </c:pt>
                <c:pt idx="1">
                  <c:v>- Kuralan kylämäki</c:v>
                </c:pt>
              </c:strCache>
            </c:strRef>
          </c:cat>
          <c:val>
            <c:numRef>
              <c:f>Yhteensä!$C$27:$C$28</c:f>
              <c:numCache>
                <c:formatCode>General</c:formatCode>
                <c:ptCount val="2"/>
                <c:pt idx="0">
                  <c:v>4157</c:v>
                </c:pt>
                <c:pt idx="1">
                  <c:v>4614</c:v>
                </c:pt>
              </c:numCache>
            </c:numRef>
          </c:val>
        </c:ser>
        <c:ser>
          <c:idx val="2"/>
          <c:order val="2"/>
          <c:tx>
            <c:strRef>
              <c:f>Yhteensä!$D$1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Yhteensä!$A$27:$A$28</c:f>
              <c:strCache>
                <c:ptCount val="2"/>
                <c:pt idx="0">
                  <c:v>- Apteekkimuseo</c:v>
                </c:pt>
                <c:pt idx="1">
                  <c:v>- Kuralan kylämäki</c:v>
                </c:pt>
              </c:strCache>
            </c:strRef>
          </c:cat>
          <c:val>
            <c:numRef>
              <c:f>Yhteensä!$D$27:$D$28</c:f>
              <c:numCache>
                <c:formatCode>General</c:formatCode>
                <c:ptCount val="2"/>
                <c:pt idx="0">
                  <c:v>4619</c:v>
                </c:pt>
                <c:pt idx="1">
                  <c:v>7484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7852928"/>
        <c:axId val="127854464"/>
        <c:axId val="0"/>
      </c:bar3DChart>
      <c:catAx>
        <c:axId val="1278529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750" baseline="0"/>
            </a:pPr>
            <a:endParaRPr lang="fi-FI"/>
          </a:p>
        </c:txPr>
        <c:crossAx val="127854464"/>
        <c:crosses val="autoZero"/>
        <c:auto val="1"/>
        <c:lblAlgn val="ctr"/>
        <c:lblOffset val="100"/>
        <c:noMultiLvlLbl val="0"/>
      </c:catAx>
      <c:valAx>
        <c:axId val="127854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78529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Yhteensä!$B$1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Yhteensä!$A$39</c:f>
              <c:strCache>
                <c:ptCount val="1"/>
                <c:pt idx="0">
                  <c:v>- lasten esitysten osanottajat</c:v>
                </c:pt>
              </c:strCache>
            </c:strRef>
          </c:cat>
          <c:val>
            <c:numRef>
              <c:f>Yhteensä!$B$39</c:f>
              <c:numCache>
                <c:formatCode>General</c:formatCode>
                <c:ptCount val="1"/>
                <c:pt idx="0">
                  <c:v>2961</c:v>
                </c:pt>
              </c:numCache>
            </c:numRef>
          </c:val>
        </c:ser>
        <c:ser>
          <c:idx val="1"/>
          <c:order val="1"/>
          <c:tx>
            <c:strRef>
              <c:f>Yhteensä!$C$1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Yhteensä!$A$39</c:f>
              <c:strCache>
                <c:ptCount val="1"/>
                <c:pt idx="0">
                  <c:v>- lasten esitysten osanottajat</c:v>
                </c:pt>
              </c:strCache>
            </c:strRef>
          </c:cat>
          <c:val>
            <c:numRef>
              <c:f>Yhteensä!$C$39</c:f>
              <c:numCache>
                <c:formatCode>General</c:formatCode>
                <c:ptCount val="1"/>
                <c:pt idx="0">
                  <c:v>71810</c:v>
                </c:pt>
              </c:numCache>
            </c:numRef>
          </c:val>
        </c:ser>
        <c:ser>
          <c:idx val="2"/>
          <c:order val="2"/>
          <c:tx>
            <c:strRef>
              <c:f>Yhteensä!$D$1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Yhteensä!$A$39</c:f>
              <c:strCache>
                <c:ptCount val="1"/>
                <c:pt idx="0">
                  <c:v>- lasten esitysten osanottajat</c:v>
                </c:pt>
              </c:strCache>
            </c:strRef>
          </c:cat>
          <c:val>
            <c:numRef>
              <c:f>Yhteensä!$D$39</c:f>
              <c:numCache>
                <c:formatCode>General</c:formatCode>
                <c:ptCount val="1"/>
                <c:pt idx="0">
                  <c:v>32918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8936960"/>
        <c:axId val="128938752"/>
        <c:axId val="0"/>
      </c:bar3DChart>
      <c:catAx>
        <c:axId val="128936960"/>
        <c:scaling>
          <c:orientation val="minMax"/>
        </c:scaling>
        <c:delete val="0"/>
        <c:axPos val="b"/>
        <c:majorTickMark val="out"/>
        <c:minorTickMark val="none"/>
        <c:tickLblPos val="nextTo"/>
        <c:crossAx val="128938752"/>
        <c:crosses val="autoZero"/>
        <c:auto val="1"/>
        <c:lblAlgn val="ctr"/>
        <c:lblOffset val="100"/>
        <c:noMultiLvlLbl val="0"/>
      </c:catAx>
      <c:valAx>
        <c:axId val="128938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89369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Yhteensä!$B$1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Yhteensä!$A$44</c:f>
              <c:strCache>
                <c:ptCount val="1"/>
                <c:pt idx="0">
                  <c:v>- lasten tapahtumien osanottajat</c:v>
                </c:pt>
              </c:strCache>
            </c:strRef>
          </c:cat>
          <c:val>
            <c:numRef>
              <c:f>Yhteensä!$B$44</c:f>
              <c:numCache>
                <c:formatCode>General</c:formatCode>
                <c:ptCount val="1"/>
                <c:pt idx="0">
                  <c:v>8231</c:v>
                </c:pt>
              </c:numCache>
            </c:numRef>
          </c:val>
        </c:ser>
        <c:ser>
          <c:idx val="1"/>
          <c:order val="1"/>
          <c:tx>
            <c:strRef>
              <c:f>Yhteensä!$C$1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Yhteensä!$A$44</c:f>
              <c:strCache>
                <c:ptCount val="1"/>
                <c:pt idx="0">
                  <c:v>- lasten tapahtumien osanottajat</c:v>
                </c:pt>
              </c:strCache>
            </c:strRef>
          </c:cat>
          <c:val>
            <c:numRef>
              <c:f>Yhteensä!$C$44</c:f>
              <c:numCache>
                <c:formatCode>General</c:formatCode>
                <c:ptCount val="1"/>
                <c:pt idx="0">
                  <c:v>12897</c:v>
                </c:pt>
              </c:numCache>
            </c:numRef>
          </c:val>
        </c:ser>
        <c:ser>
          <c:idx val="2"/>
          <c:order val="2"/>
          <c:tx>
            <c:strRef>
              <c:f>Yhteensä!$D$1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Yhteensä!$A$44</c:f>
              <c:strCache>
                <c:ptCount val="1"/>
                <c:pt idx="0">
                  <c:v>- lasten tapahtumien osanottajat</c:v>
                </c:pt>
              </c:strCache>
            </c:strRef>
          </c:cat>
          <c:val>
            <c:numRef>
              <c:f>Yhteensä!$D$44</c:f>
              <c:numCache>
                <c:formatCode>General</c:formatCode>
                <c:ptCount val="1"/>
                <c:pt idx="0">
                  <c:v>9177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8965248"/>
        <c:axId val="129040768"/>
        <c:axId val="0"/>
      </c:bar3DChart>
      <c:catAx>
        <c:axId val="128965248"/>
        <c:scaling>
          <c:orientation val="minMax"/>
        </c:scaling>
        <c:delete val="0"/>
        <c:axPos val="b"/>
        <c:majorTickMark val="out"/>
        <c:minorTickMark val="none"/>
        <c:tickLblPos val="nextTo"/>
        <c:crossAx val="129040768"/>
        <c:crosses val="autoZero"/>
        <c:auto val="1"/>
        <c:lblAlgn val="ctr"/>
        <c:lblOffset val="100"/>
        <c:noMultiLvlLbl val="0"/>
      </c:catAx>
      <c:valAx>
        <c:axId val="129040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89652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strRef>
              <c:f>Yhteensä!$B$1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Yhteensä!$A$11:$A$14</c:f>
              <c:strCache>
                <c:ptCount val="4"/>
                <c:pt idx="0">
                  <c:v>- orkesterin kuulijat yhteensä</c:v>
                </c:pt>
                <c:pt idx="1">
                  <c:v>- kuulijat julkisissa konserteissa</c:v>
                </c:pt>
                <c:pt idx="2">
                  <c:v>- ulosvuokrattujen tilaisuuksien kävijät</c:v>
                </c:pt>
                <c:pt idx="3">
                  <c:v>- konserttitalon täyttöaste sinfoniasarjan konserteissa</c:v>
                </c:pt>
              </c:strCache>
            </c:strRef>
          </c:cat>
          <c:val>
            <c:numRef>
              <c:f>Yhteensä!$B$11:$B$14</c:f>
              <c:numCache>
                <c:formatCode>General</c:formatCode>
                <c:ptCount val="4"/>
                <c:pt idx="0">
                  <c:v>43187</c:v>
                </c:pt>
                <c:pt idx="1">
                  <c:v>16398</c:v>
                </c:pt>
                <c:pt idx="2">
                  <c:v>33993</c:v>
                </c:pt>
              </c:numCache>
            </c:numRef>
          </c:val>
        </c:ser>
        <c:ser>
          <c:idx val="2"/>
          <c:order val="1"/>
          <c:tx>
            <c:strRef>
              <c:f>Yhteensä!$C$1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Yhteensä!$A$11:$A$14</c:f>
              <c:strCache>
                <c:ptCount val="4"/>
                <c:pt idx="0">
                  <c:v>- orkesterin kuulijat yhteensä</c:v>
                </c:pt>
                <c:pt idx="1">
                  <c:v>- kuulijat julkisissa konserteissa</c:v>
                </c:pt>
                <c:pt idx="2">
                  <c:v>- ulosvuokrattujen tilaisuuksien kävijät</c:v>
                </c:pt>
                <c:pt idx="3">
                  <c:v>- konserttitalon täyttöaste sinfoniasarjan konserteissa</c:v>
                </c:pt>
              </c:strCache>
            </c:strRef>
          </c:cat>
          <c:val>
            <c:numRef>
              <c:f>Yhteensä!$C$11:$C$14</c:f>
              <c:numCache>
                <c:formatCode>General</c:formatCode>
                <c:ptCount val="4"/>
                <c:pt idx="0">
                  <c:v>32033</c:v>
                </c:pt>
                <c:pt idx="1">
                  <c:v>17883</c:v>
                </c:pt>
                <c:pt idx="2">
                  <c:v>25594</c:v>
                </c:pt>
              </c:numCache>
            </c:numRef>
          </c:val>
        </c:ser>
        <c:ser>
          <c:idx val="3"/>
          <c:order val="2"/>
          <c:tx>
            <c:strRef>
              <c:f>Yhteensä!$D$1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Yhteensä!$A$11:$A$14</c:f>
              <c:strCache>
                <c:ptCount val="4"/>
                <c:pt idx="0">
                  <c:v>- orkesterin kuulijat yhteensä</c:v>
                </c:pt>
                <c:pt idx="1">
                  <c:v>- kuulijat julkisissa konserteissa</c:v>
                </c:pt>
                <c:pt idx="2">
                  <c:v>- ulosvuokrattujen tilaisuuksien kävijät</c:v>
                </c:pt>
                <c:pt idx="3">
                  <c:v>- konserttitalon täyttöaste sinfoniasarjan konserteissa</c:v>
                </c:pt>
              </c:strCache>
            </c:strRef>
          </c:cat>
          <c:val>
            <c:numRef>
              <c:f>Yhteensä!$D$11:$D$14</c:f>
              <c:numCache>
                <c:formatCode>General</c:formatCode>
                <c:ptCount val="4"/>
                <c:pt idx="0">
                  <c:v>35027</c:v>
                </c:pt>
                <c:pt idx="1">
                  <c:v>28690</c:v>
                </c:pt>
                <c:pt idx="2">
                  <c:v>20805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902912"/>
        <c:axId val="116904704"/>
        <c:axId val="0"/>
      </c:bar3DChart>
      <c:catAx>
        <c:axId val="1169029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fi-FI"/>
          </a:p>
        </c:txPr>
        <c:crossAx val="116904704"/>
        <c:crosses val="autoZero"/>
        <c:auto val="1"/>
        <c:lblAlgn val="ctr"/>
        <c:lblOffset val="100"/>
        <c:noMultiLvlLbl val="0"/>
      </c:catAx>
      <c:valAx>
        <c:axId val="116904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9029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Yhteensä!$B$1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(Yhteensä!$A$48,Yhteensä!$A$50)</c:f>
              <c:strCache>
                <c:ptCount val="2"/>
                <c:pt idx="0">
                  <c:v>- lasten tapahtumat</c:v>
                </c:pt>
                <c:pt idx="1">
                  <c:v>- tapahtumat yhteensä</c:v>
                </c:pt>
              </c:strCache>
            </c:strRef>
          </c:cat>
          <c:val>
            <c:numRef>
              <c:f>(Yhteensä!$B$48,Yhteensä!$B$50)</c:f>
              <c:numCache>
                <c:formatCode>General</c:formatCode>
                <c:ptCount val="2"/>
                <c:pt idx="0">
                  <c:v>620</c:v>
                </c:pt>
                <c:pt idx="1">
                  <c:v>1108</c:v>
                </c:pt>
              </c:numCache>
            </c:numRef>
          </c:val>
        </c:ser>
        <c:ser>
          <c:idx val="1"/>
          <c:order val="1"/>
          <c:tx>
            <c:strRef>
              <c:f>Yhteensä!$C$1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(Yhteensä!$A$48,Yhteensä!$A$50)</c:f>
              <c:strCache>
                <c:ptCount val="2"/>
                <c:pt idx="0">
                  <c:v>- lasten tapahtumat</c:v>
                </c:pt>
                <c:pt idx="1">
                  <c:v>- tapahtumat yhteensä</c:v>
                </c:pt>
              </c:strCache>
            </c:strRef>
          </c:cat>
          <c:val>
            <c:numRef>
              <c:f>(Yhteensä!$C$48,Yhteensä!$C$50)</c:f>
              <c:numCache>
                <c:formatCode>General</c:formatCode>
                <c:ptCount val="2"/>
                <c:pt idx="0">
                  <c:v>547</c:v>
                </c:pt>
                <c:pt idx="1">
                  <c:v>1080</c:v>
                </c:pt>
              </c:numCache>
            </c:numRef>
          </c:val>
        </c:ser>
        <c:ser>
          <c:idx val="2"/>
          <c:order val="2"/>
          <c:tx>
            <c:strRef>
              <c:f>Yhteensä!$D$1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(Yhteensä!$A$48,Yhteensä!$A$50)</c:f>
              <c:strCache>
                <c:ptCount val="2"/>
                <c:pt idx="0">
                  <c:v>- lasten tapahtumat</c:v>
                </c:pt>
                <c:pt idx="1">
                  <c:v>- tapahtumat yhteensä</c:v>
                </c:pt>
              </c:strCache>
            </c:strRef>
          </c:cat>
          <c:val>
            <c:numRef>
              <c:f>(Yhteensä!$D$48,Yhteensä!$D$50)</c:f>
              <c:numCache>
                <c:formatCode>General</c:formatCode>
                <c:ptCount val="2"/>
                <c:pt idx="0">
                  <c:v>523</c:v>
                </c:pt>
                <c:pt idx="1">
                  <c:v>1056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9079168"/>
        <c:axId val="129080704"/>
        <c:axId val="0"/>
      </c:bar3DChart>
      <c:catAx>
        <c:axId val="129079168"/>
        <c:scaling>
          <c:orientation val="minMax"/>
        </c:scaling>
        <c:delete val="0"/>
        <c:axPos val="b"/>
        <c:majorTickMark val="out"/>
        <c:minorTickMark val="none"/>
        <c:tickLblPos val="nextTo"/>
        <c:crossAx val="129080704"/>
        <c:crosses val="autoZero"/>
        <c:auto val="1"/>
        <c:lblAlgn val="ctr"/>
        <c:lblOffset val="100"/>
        <c:noMultiLvlLbl val="0"/>
      </c:catAx>
      <c:valAx>
        <c:axId val="129080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90791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Yhteensä!$B$1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Yhteensä!$A$102</c:f>
              <c:strCache>
                <c:ptCount val="1"/>
                <c:pt idx="0">
                  <c:v>- Tilaisuuksien määrä (myös ulkopuolisten järjestämät)</c:v>
                </c:pt>
              </c:strCache>
            </c:strRef>
          </c:cat>
          <c:val>
            <c:numRef>
              <c:f>Yhteensä!$B$102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Yhteensä!$C$1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Yhteensä!$A$102</c:f>
              <c:strCache>
                <c:ptCount val="1"/>
                <c:pt idx="0">
                  <c:v>- Tilaisuuksien määrä (myös ulkopuolisten järjestämät)</c:v>
                </c:pt>
              </c:strCache>
            </c:strRef>
          </c:cat>
          <c:val>
            <c:numRef>
              <c:f>Yhteensä!$C$102</c:f>
              <c:numCache>
                <c:formatCode>General</c:formatCode>
                <c:ptCount val="1"/>
                <c:pt idx="0">
                  <c:v>458</c:v>
                </c:pt>
              </c:numCache>
            </c:numRef>
          </c:val>
        </c:ser>
        <c:ser>
          <c:idx val="2"/>
          <c:order val="2"/>
          <c:tx>
            <c:strRef>
              <c:f>Yhteensä!$D$1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Yhteensä!$A$102</c:f>
              <c:strCache>
                <c:ptCount val="1"/>
                <c:pt idx="0">
                  <c:v>- Tilaisuuksien määrä (myös ulkopuolisten järjestämät)</c:v>
                </c:pt>
              </c:strCache>
            </c:strRef>
          </c:cat>
          <c:val>
            <c:numRef>
              <c:f>Yhteensä!$D$102</c:f>
              <c:numCache>
                <c:formatCode>General</c:formatCode>
                <c:ptCount val="1"/>
                <c:pt idx="0">
                  <c:v>731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9102976"/>
        <c:axId val="129104512"/>
        <c:axId val="0"/>
      </c:bar3DChart>
      <c:catAx>
        <c:axId val="129102976"/>
        <c:scaling>
          <c:orientation val="minMax"/>
        </c:scaling>
        <c:delete val="0"/>
        <c:axPos val="b"/>
        <c:majorTickMark val="out"/>
        <c:minorTickMark val="none"/>
        <c:tickLblPos val="nextTo"/>
        <c:crossAx val="129104512"/>
        <c:crosses val="autoZero"/>
        <c:auto val="1"/>
        <c:lblAlgn val="ctr"/>
        <c:lblOffset val="100"/>
        <c:noMultiLvlLbl val="0"/>
      </c:catAx>
      <c:valAx>
        <c:axId val="129104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91029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Yhteensä!$B$1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Yhteensä!$A$107</c:f>
              <c:strCache>
                <c:ptCount val="1"/>
                <c:pt idx="0">
                  <c:v>- muut käyttäjät</c:v>
                </c:pt>
              </c:strCache>
            </c:strRef>
          </c:cat>
          <c:val>
            <c:numRef>
              <c:f>Yhteensä!$B$107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Yhteensä!$C$1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Yhteensä!$A$107</c:f>
              <c:strCache>
                <c:ptCount val="1"/>
                <c:pt idx="0">
                  <c:v>- muut käyttäjät</c:v>
                </c:pt>
              </c:strCache>
            </c:strRef>
          </c:cat>
          <c:val>
            <c:numRef>
              <c:f>Yhteensä!$C$107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Yhteensä!$D$1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Yhteensä!$A$107</c:f>
              <c:strCache>
                <c:ptCount val="1"/>
                <c:pt idx="0">
                  <c:v>- muut käyttäjät</c:v>
                </c:pt>
              </c:strCache>
            </c:strRef>
          </c:cat>
          <c:val>
            <c:numRef>
              <c:f>Yhteensä!$D$107</c:f>
              <c:numCache>
                <c:formatCode>General</c:formatCode>
                <c:ptCount val="1"/>
                <c:pt idx="0">
                  <c:v>334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9207296"/>
        <c:axId val="129213184"/>
        <c:axId val="0"/>
      </c:bar3DChart>
      <c:catAx>
        <c:axId val="129207296"/>
        <c:scaling>
          <c:orientation val="minMax"/>
        </c:scaling>
        <c:delete val="0"/>
        <c:axPos val="b"/>
        <c:majorTickMark val="out"/>
        <c:minorTickMark val="none"/>
        <c:tickLblPos val="nextTo"/>
        <c:crossAx val="129213184"/>
        <c:crosses val="autoZero"/>
        <c:auto val="1"/>
        <c:lblAlgn val="ctr"/>
        <c:lblOffset val="100"/>
        <c:noMultiLvlLbl val="0"/>
      </c:catAx>
      <c:valAx>
        <c:axId val="129213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92072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9431655825630493E-2"/>
          <c:y val="0.13562409683099808"/>
          <c:w val="0.80818306918796279"/>
          <c:h val="0.5984238823382226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Yhteensä!$B$1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Yhteensä!$A$154:$A$155</c:f>
              <c:strCache>
                <c:ptCount val="2"/>
                <c:pt idx="0">
                  <c:v>- käyttövuorokaudet</c:v>
                </c:pt>
                <c:pt idx="1">
                  <c:v>- maahanmuuttajayhdistysten käyttövuorokaudet</c:v>
                </c:pt>
              </c:strCache>
            </c:strRef>
          </c:cat>
          <c:val>
            <c:numRef>
              <c:f>Yhteensä!$B$154:$B$155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Yhteensä!$C$1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Yhteensä!$A$154:$A$155</c:f>
              <c:strCache>
                <c:ptCount val="2"/>
                <c:pt idx="0">
                  <c:v>- käyttövuorokaudet</c:v>
                </c:pt>
                <c:pt idx="1">
                  <c:v>- maahanmuuttajayhdistysten käyttövuorokaudet</c:v>
                </c:pt>
              </c:strCache>
            </c:strRef>
          </c:cat>
          <c:val>
            <c:numRef>
              <c:f>Yhteensä!$C$154:$C$155</c:f>
              <c:numCache>
                <c:formatCode>General</c:formatCode>
                <c:ptCount val="2"/>
                <c:pt idx="0">
                  <c:v>458</c:v>
                </c:pt>
                <c:pt idx="1">
                  <c:v>71</c:v>
                </c:pt>
              </c:numCache>
            </c:numRef>
          </c:val>
        </c:ser>
        <c:ser>
          <c:idx val="2"/>
          <c:order val="2"/>
          <c:tx>
            <c:strRef>
              <c:f>Yhteensä!$D$1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Yhteensä!$A$154:$A$155</c:f>
              <c:strCache>
                <c:ptCount val="2"/>
                <c:pt idx="0">
                  <c:v>- käyttövuorokaudet</c:v>
                </c:pt>
                <c:pt idx="1">
                  <c:v>- maahanmuuttajayhdistysten käyttövuorokaudet</c:v>
                </c:pt>
              </c:strCache>
            </c:strRef>
          </c:cat>
          <c:val>
            <c:numRef>
              <c:f>Yhteensä!$D$154:$D$155</c:f>
              <c:numCache>
                <c:formatCode>General</c:formatCode>
                <c:ptCount val="2"/>
                <c:pt idx="0">
                  <c:v>497</c:v>
                </c:pt>
                <c:pt idx="1">
                  <c:v>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9230720"/>
        <c:axId val="129232256"/>
        <c:axId val="0"/>
      </c:bar3DChart>
      <c:catAx>
        <c:axId val="1292307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fi-FI"/>
          </a:p>
        </c:txPr>
        <c:crossAx val="129232256"/>
        <c:crosses val="autoZero"/>
        <c:auto val="0"/>
        <c:lblAlgn val="ctr"/>
        <c:lblOffset val="100"/>
        <c:noMultiLvlLbl val="0"/>
      </c:catAx>
      <c:valAx>
        <c:axId val="129232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9230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strRef>
              <c:f>Yhteensä!$B$1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Yhteensä!$A$17:$A$19</c:f>
              <c:strCache>
                <c:ptCount val="3"/>
                <c:pt idx="0">
                  <c:v>- käynnit</c:v>
                </c:pt>
                <c:pt idx="1">
                  <c:v>- VASKI-verkkokirjaston käynnit</c:v>
                </c:pt>
                <c:pt idx="2">
                  <c:v>- lainat</c:v>
                </c:pt>
              </c:strCache>
            </c:strRef>
          </c:cat>
          <c:val>
            <c:numRef>
              <c:f>Yhteensä!$B$17:$B$19</c:f>
              <c:numCache>
                <c:formatCode>General</c:formatCode>
                <c:ptCount val="3"/>
                <c:pt idx="0">
                  <c:v>1213123</c:v>
                </c:pt>
                <c:pt idx="1">
                  <c:v>3294879</c:v>
                </c:pt>
                <c:pt idx="2">
                  <c:v>2049610</c:v>
                </c:pt>
              </c:numCache>
            </c:numRef>
          </c:val>
        </c:ser>
        <c:ser>
          <c:idx val="2"/>
          <c:order val="1"/>
          <c:tx>
            <c:strRef>
              <c:f>Yhteensä!$C$1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Yhteensä!$A$17:$A$19</c:f>
              <c:strCache>
                <c:ptCount val="3"/>
                <c:pt idx="0">
                  <c:v>- käynnit</c:v>
                </c:pt>
                <c:pt idx="1">
                  <c:v>- VASKI-verkkokirjaston käynnit</c:v>
                </c:pt>
                <c:pt idx="2">
                  <c:v>- lainat</c:v>
                </c:pt>
              </c:strCache>
            </c:strRef>
          </c:cat>
          <c:val>
            <c:numRef>
              <c:f>Yhteensä!$C$17:$C$19</c:f>
              <c:numCache>
                <c:formatCode>General</c:formatCode>
                <c:ptCount val="3"/>
                <c:pt idx="0">
                  <c:v>1212756</c:v>
                </c:pt>
                <c:pt idx="1">
                  <c:v>1991315</c:v>
                </c:pt>
                <c:pt idx="2">
                  <c:v>1930177</c:v>
                </c:pt>
              </c:numCache>
            </c:numRef>
          </c:val>
        </c:ser>
        <c:ser>
          <c:idx val="3"/>
          <c:order val="2"/>
          <c:tx>
            <c:strRef>
              <c:f>Yhteensä!$D$1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Yhteensä!$A$17:$A$19</c:f>
              <c:strCache>
                <c:ptCount val="3"/>
                <c:pt idx="0">
                  <c:v>- käynnit</c:v>
                </c:pt>
                <c:pt idx="1">
                  <c:v>- VASKI-verkkokirjaston käynnit</c:v>
                </c:pt>
                <c:pt idx="2">
                  <c:v>- lainat</c:v>
                </c:pt>
              </c:strCache>
            </c:strRef>
          </c:cat>
          <c:val>
            <c:numRef>
              <c:f>Yhteensä!$D$17:$D$19</c:f>
              <c:numCache>
                <c:formatCode>General</c:formatCode>
                <c:ptCount val="3"/>
                <c:pt idx="0">
                  <c:v>1244275</c:v>
                </c:pt>
                <c:pt idx="1">
                  <c:v>853806</c:v>
                </c:pt>
                <c:pt idx="2">
                  <c:v>1984130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943104"/>
        <c:axId val="116948992"/>
        <c:axId val="0"/>
      </c:bar3DChart>
      <c:catAx>
        <c:axId val="1169431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fi-FI"/>
          </a:p>
        </c:txPr>
        <c:crossAx val="116948992"/>
        <c:crosses val="autoZero"/>
        <c:auto val="1"/>
        <c:lblAlgn val="ctr"/>
        <c:lblOffset val="100"/>
        <c:noMultiLvlLbl val="0"/>
      </c:catAx>
      <c:valAx>
        <c:axId val="116948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9431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strRef>
              <c:f>Yhteensä!$B$1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(Yhteensä!$A$24:$A$26,Yhteensä!$A$29:$A$31)</c:f>
              <c:strCache>
                <c:ptCount val="6"/>
                <c:pt idx="0">
                  <c:v>- Turun linna</c:v>
                </c:pt>
                <c:pt idx="1">
                  <c:v>- Luostarinmäen käsityöläismuseo</c:v>
                </c:pt>
                <c:pt idx="2">
                  <c:v>- Biologinen museo</c:v>
                </c:pt>
                <c:pt idx="3">
                  <c:v>- Wäinö Aaltosen museo</c:v>
                </c:pt>
                <c:pt idx="4">
                  <c:v>- Vanhan Suurtorin galleriat</c:v>
                </c:pt>
                <c:pt idx="5">
                  <c:v>- Suurtorin ulkotilaisuudet</c:v>
                </c:pt>
              </c:strCache>
            </c:strRef>
          </c:cat>
          <c:val>
            <c:numRef>
              <c:f>(Yhteensä!$B$24:$B$26,Yhteensä!$B$29:$B$31)</c:f>
              <c:numCache>
                <c:formatCode>General</c:formatCode>
                <c:ptCount val="6"/>
                <c:pt idx="0">
                  <c:v>94007</c:v>
                </c:pt>
                <c:pt idx="1">
                  <c:v>35681</c:v>
                </c:pt>
                <c:pt idx="2">
                  <c:v>6748</c:v>
                </c:pt>
                <c:pt idx="3">
                  <c:v>14743</c:v>
                </c:pt>
                <c:pt idx="4">
                  <c:v>15129</c:v>
                </c:pt>
                <c:pt idx="5">
                  <c:v>5991</c:v>
                </c:pt>
              </c:numCache>
            </c:numRef>
          </c:val>
        </c:ser>
        <c:ser>
          <c:idx val="3"/>
          <c:order val="1"/>
          <c:tx>
            <c:strRef>
              <c:f>Yhteensä!$C$1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(Yhteensä!$A$24:$A$26,Yhteensä!$A$29:$A$31)</c:f>
              <c:strCache>
                <c:ptCount val="6"/>
                <c:pt idx="0">
                  <c:v>- Turun linna</c:v>
                </c:pt>
                <c:pt idx="1">
                  <c:v>- Luostarinmäen käsityöläismuseo</c:v>
                </c:pt>
                <c:pt idx="2">
                  <c:v>- Biologinen museo</c:v>
                </c:pt>
                <c:pt idx="3">
                  <c:v>- Wäinö Aaltosen museo</c:v>
                </c:pt>
                <c:pt idx="4">
                  <c:v>- Vanhan Suurtorin galleriat</c:v>
                </c:pt>
                <c:pt idx="5">
                  <c:v>- Suurtorin ulkotilaisuudet</c:v>
                </c:pt>
              </c:strCache>
            </c:strRef>
          </c:cat>
          <c:val>
            <c:numRef>
              <c:f>(Yhteensä!$C$24:$C$26,Yhteensä!$C$29:$C$31)</c:f>
              <c:numCache>
                <c:formatCode>General</c:formatCode>
                <c:ptCount val="6"/>
                <c:pt idx="0">
                  <c:v>86898</c:v>
                </c:pt>
                <c:pt idx="1">
                  <c:v>28632</c:v>
                </c:pt>
                <c:pt idx="2">
                  <c:v>8957</c:v>
                </c:pt>
                <c:pt idx="3">
                  <c:v>11689</c:v>
                </c:pt>
                <c:pt idx="4">
                  <c:v>9548</c:v>
                </c:pt>
                <c:pt idx="5">
                  <c:v>6309</c:v>
                </c:pt>
              </c:numCache>
            </c:numRef>
          </c:val>
        </c:ser>
        <c:ser>
          <c:idx val="4"/>
          <c:order val="2"/>
          <c:tx>
            <c:strRef>
              <c:f>Yhteensä!$D$1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(Yhteensä!$A$24:$A$26,Yhteensä!$A$29:$A$31)</c:f>
              <c:strCache>
                <c:ptCount val="6"/>
                <c:pt idx="0">
                  <c:v>- Turun linna</c:v>
                </c:pt>
                <c:pt idx="1">
                  <c:v>- Luostarinmäen käsityöläismuseo</c:v>
                </c:pt>
                <c:pt idx="2">
                  <c:v>- Biologinen museo</c:v>
                </c:pt>
                <c:pt idx="3">
                  <c:v>- Wäinö Aaltosen museo</c:v>
                </c:pt>
                <c:pt idx="4">
                  <c:v>- Vanhan Suurtorin galleriat</c:v>
                </c:pt>
                <c:pt idx="5">
                  <c:v>- Suurtorin ulkotilaisuudet</c:v>
                </c:pt>
              </c:strCache>
            </c:strRef>
          </c:cat>
          <c:val>
            <c:numRef>
              <c:f>(Yhteensä!$D$24:$D$26,Yhteensä!$D$29:$D$31)</c:f>
              <c:numCache>
                <c:formatCode>General</c:formatCode>
                <c:ptCount val="6"/>
                <c:pt idx="0">
                  <c:v>92379</c:v>
                </c:pt>
                <c:pt idx="1">
                  <c:v>27025</c:v>
                </c:pt>
                <c:pt idx="2">
                  <c:v>7034</c:v>
                </c:pt>
                <c:pt idx="3">
                  <c:v>21977</c:v>
                </c:pt>
                <c:pt idx="4">
                  <c:v>12729</c:v>
                </c:pt>
                <c:pt idx="5">
                  <c:v>10935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979200"/>
        <c:axId val="116980736"/>
        <c:axId val="0"/>
      </c:bar3DChart>
      <c:catAx>
        <c:axId val="1169792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fi-FI"/>
          </a:p>
        </c:txPr>
        <c:crossAx val="116980736"/>
        <c:crosses val="autoZero"/>
        <c:auto val="1"/>
        <c:lblAlgn val="ctr"/>
        <c:lblOffset val="100"/>
        <c:noMultiLvlLbl val="0"/>
      </c:catAx>
      <c:valAx>
        <c:axId val="116980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9792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strRef>
              <c:f>Yhteensä!$B$1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Yhteensä!$A$37:$A$38</c:f>
              <c:strCache>
                <c:ptCount val="2"/>
                <c:pt idx="0">
                  <c:v>- esitykset</c:v>
                </c:pt>
                <c:pt idx="1">
                  <c:v>- lasten esitykset</c:v>
                </c:pt>
              </c:strCache>
            </c:strRef>
          </c:cat>
          <c:val>
            <c:numRef>
              <c:f>Yhteensä!$B$37:$B$38</c:f>
              <c:numCache>
                <c:formatCode>General</c:formatCode>
                <c:ptCount val="2"/>
                <c:pt idx="0">
                  <c:v>199</c:v>
                </c:pt>
                <c:pt idx="1">
                  <c:v>51</c:v>
                </c:pt>
              </c:numCache>
            </c:numRef>
          </c:val>
        </c:ser>
        <c:ser>
          <c:idx val="2"/>
          <c:order val="1"/>
          <c:tx>
            <c:strRef>
              <c:f>Yhteensä!$C$1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Yhteensä!$A$37:$A$38</c:f>
              <c:strCache>
                <c:ptCount val="2"/>
                <c:pt idx="0">
                  <c:v>- esitykset</c:v>
                </c:pt>
                <c:pt idx="1">
                  <c:v>- lasten esitykset</c:v>
                </c:pt>
              </c:strCache>
            </c:strRef>
          </c:cat>
          <c:val>
            <c:numRef>
              <c:f>Yhteensä!$C$37:$C$38</c:f>
              <c:numCache>
                <c:formatCode>General</c:formatCode>
                <c:ptCount val="2"/>
                <c:pt idx="0">
                  <c:v>216</c:v>
                </c:pt>
                <c:pt idx="1">
                  <c:v>76</c:v>
                </c:pt>
              </c:numCache>
            </c:numRef>
          </c:val>
        </c:ser>
        <c:ser>
          <c:idx val="3"/>
          <c:order val="2"/>
          <c:tx>
            <c:strRef>
              <c:f>Yhteensä!$D$1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Yhteensä!$A$37:$A$38</c:f>
              <c:strCache>
                <c:ptCount val="2"/>
                <c:pt idx="0">
                  <c:v>- esitykset</c:v>
                </c:pt>
                <c:pt idx="1">
                  <c:v>- lasten esitykset</c:v>
                </c:pt>
              </c:strCache>
            </c:strRef>
          </c:cat>
          <c:val>
            <c:numRef>
              <c:f>Yhteensä!$D$37:$D$38</c:f>
              <c:numCache>
                <c:formatCode>General</c:formatCode>
                <c:ptCount val="2"/>
                <c:pt idx="0">
                  <c:v>199</c:v>
                </c:pt>
                <c:pt idx="1">
                  <c:v>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667008"/>
        <c:axId val="124668544"/>
        <c:axId val="0"/>
      </c:bar3DChart>
      <c:catAx>
        <c:axId val="124667008"/>
        <c:scaling>
          <c:orientation val="minMax"/>
        </c:scaling>
        <c:delete val="0"/>
        <c:axPos val="b"/>
        <c:majorTickMark val="out"/>
        <c:minorTickMark val="none"/>
        <c:tickLblPos val="nextTo"/>
        <c:crossAx val="124668544"/>
        <c:crosses val="autoZero"/>
        <c:auto val="1"/>
        <c:lblAlgn val="ctr"/>
        <c:lblOffset val="100"/>
        <c:noMultiLvlLbl val="0"/>
      </c:catAx>
      <c:valAx>
        <c:axId val="124668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6670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strRef>
              <c:f>Yhteensä!$B$1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Yhteensä!$A$42:$A$43</c:f>
              <c:strCache>
                <c:ptCount val="2"/>
                <c:pt idx="0">
                  <c:v>- konsertit ja tapahtumat</c:v>
                </c:pt>
                <c:pt idx="1">
                  <c:v>- lasten tapahtumat</c:v>
                </c:pt>
              </c:strCache>
            </c:strRef>
          </c:cat>
          <c:val>
            <c:numRef>
              <c:f>Yhteensä!$B$42:$B$43</c:f>
              <c:numCache>
                <c:formatCode>General</c:formatCode>
                <c:ptCount val="2"/>
                <c:pt idx="0">
                  <c:v>77</c:v>
                </c:pt>
                <c:pt idx="1">
                  <c:v>17</c:v>
                </c:pt>
              </c:numCache>
            </c:numRef>
          </c:val>
        </c:ser>
        <c:ser>
          <c:idx val="2"/>
          <c:order val="1"/>
          <c:tx>
            <c:strRef>
              <c:f>Yhteensä!$C$1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Yhteensä!$A$42:$A$43</c:f>
              <c:strCache>
                <c:ptCount val="2"/>
                <c:pt idx="0">
                  <c:v>- konsertit ja tapahtumat</c:v>
                </c:pt>
                <c:pt idx="1">
                  <c:v>- lasten tapahtumat</c:v>
                </c:pt>
              </c:strCache>
            </c:strRef>
          </c:cat>
          <c:val>
            <c:numRef>
              <c:f>Yhteensä!$C$42:$C$43</c:f>
              <c:numCache>
                <c:formatCode>General</c:formatCode>
                <c:ptCount val="2"/>
                <c:pt idx="0">
                  <c:v>62</c:v>
                </c:pt>
                <c:pt idx="1">
                  <c:v>15</c:v>
                </c:pt>
              </c:numCache>
            </c:numRef>
          </c:val>
        </c:ser>
        <c:ser>
          <c:idx val="3"/>
          <c:order val="2"/>
          <c:tx>
            <c:strRef>
              <c:f>Yhteensä!$D$1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Yhteensä!$A$42:$A$43</c:f>
              <c:strCache>
                <c:ptCount val="2"/>
                <c:pt idx="0">
                  <c:v>- konsertit ja tapahtumat</c:v>
                </c:pt>
                <c:pt idx="1">
                  <c:v>- lasten tapahtumat</c:v>
                </c:pt>
              </c:strCache>
            </c:strRef>
          </c:cat>
          <c:val>
            <c:numRef>
              <c:f>Yhteensä!$D$42:$D$43</c:f>
              <c:numCache>
                <c:formatCode>General</c:formatCode>
                <c:ptCount val="2"/>
                <c:pt idx="0">
                  <c:v>86</c:v>
                </c:pt>
                <c:pt idx="1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703488"/>
        <c:axId val="124705024"/>
        <c:axId val="0"/>
      </c:bar3DChart>
      <c:catAx>
        <c:axId val="124703488"/>
        <c:scaling>
          <c:orientation val="minMax"/>
        </c:scaling>
        <c:delete val="0"/>
        <c:axPos val="b"/>
        <c:majorTickMark val="out"/>
        <c:minorTickMark val="none"/>
        <c:tickLblPos val="nextTo"/>
        <c:crossAx val="124705024"/>
        <c:crosses val="autoZero"/>
        <c:auto val="1"/>
        <c:lblAlgn val="ctr"/>
        <c:lblOffset val="100"/>
        <c:noMultiLvlLbl val="0"/>
      </c:catAx>
      <c:valAx>
        <c:axId val="124705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7034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strRef>
              <c:f>Yhteensä!$B$1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(Yhteensä!$A$49,Yhteensä!$A$51)</c:f>
              <c:strCache>
                <c:ptCount val="2"/>
                <c:pt idx="0">
                  <c:v>- lasten tapahtumien osanottajat</c:v>
                </c:pt>
                <c:pt idx="1">
                  <c:v>- tapahtumien osanottajat  yhteensä</c:v>
                </c:pt>
              </c:strCache>
            </c:strRef>
          </c:cat>
          <c:val>
            <c:numRef>
              <c:f>(Yhteensä!$B$49,Yhteensä!$B$51)</c:f>
              <c:numCache>
                <c:formatCode>General</c:formatCode>
                <c:ptCount val="2"/>
                <c:pt idx="0">
                  <c:v>10781</c:v>
                </c:pt>
                <c:pt idx="1">
                  <c:v>19439</c:v>
                </c:pt>
              </c:numCache>
            </c:numRef>
          </c:val>
        </c:ser>
        <c:ser>
          <c:idx val="2"/>
          <c:order val="1"/>
          <c:tx>
            <c:strRef>
              <c:f>Yhteensä!$C$1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(Yhteensä!$A$49,Yhteensä!$A$51)</c:f>
              <c:strCache>
                <c:ptCount val="2"/>
                <c:pt idx="0">
                  <c:v>- lasten tapahtumien osanottajat</c:v>
                </c:pt>
                <c:pt idx="1">
                  <c:v>- tapahtumien osanottajat  yhteensä</c:v>
                </c:pt>
              </c:strCache>
            </c:strRef>
          </c:cat>
          <c:val>
            <c:numRef>
              <c:f>(Yhteensä!$C$49,Yhteensä!$C$51)</c:f>
              <c:numCache>
                <c:formatCode>General</c:formatCode>
                <c:ptCount val="2"/>
                <c:pt idx="0">
                  <c:v>7956</c:v>
                </c:pt>
                <c:pt idx="1">
                  <c:v>14526</c:v>
                </c:pt>
              </c:numCache>
            </c:numRef>
          </c:val>
        </c:ser>
        <c:ser>
          <c:idx val="3"/>
          <c:order val="2"/>
          <c:tx>
            <c:strRef>
              <c:f>Yhteensä!$D$1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(Yhteensä!$A$49,Yhteensä!$A$51)</c:f>
              <c:strCache>
                <c:ptCount val="2"/>
                <c:pt idx="0">
                  <c:v>- lasten tapahtumien osanottajat</c:v>
                </c:pt>
                <c:pt idx="1">
                  <c:v>- tapahtumien osanottajat  yhteensä</c:v>
                </c:pt>
              </c:strCache>
            </c:strRef>
          </c:cat>
          <c:val>
            <c:numRef>
              <c:f>(Yhteensä!$D$49,Yhteensä!$D$51)</c:f>
              <c:numCache>
                <c:formatCode>General</c:formatCode>
                <c:ptCount val="2"/>
                <c:pt idx="0">
                  <c:v>9653</c:v>
                </c:pt>
                <c:pt idx="1">
                  <c:v>17882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755968"/>
        <c:axId val="124757504"/>
        <c:axId val="0"/>
      </c:bar3DChart>
      <c:catAx>
        <c:axId val="124755968"/>
        <c:scaling>
          <c:orientation val="minMax"/>
        </c:scaling>
        <c:delete val="0"/>
        <c:axPos val="b"/>
        <c:majorTickMark val="out"/>
        <c:minorTickMark val="none"/>
        <c:tickLblPos val="nextTo"/>
        <c:crossAx val="124757504"/>
        <c:crosses val="autoZero"/>
        <c:auto val="1"/>
        <c:lblAlgn val="ctr"/>
        <c:lblOffset val="100"/>
        <c:noMultiLvlLbl val="0"/>
      </c:catAx>
      <c:valAx>
        <c:axId val="124757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7559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0072969602203978E-2"/>
          <c:y val="6.8159974776662843E-2"/>
          <c:w val="0.80454998976191805"/>
          <c:h val="0.47753314702860744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Yhteensä!$B$1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Yhteensä!$A$54:$A$58</c:f>
              <c:strCache>
                <c:ptCount val="5"/>
                <c:pt idx="0">
                  <c:v>- lasten tapahtumien osanottajat</c:v>
                </c:pt>
                <c:pt idx="1">
                  <c:v>- näyttelyt(museot ja galleriat)</c:v>
                </c:pt>
                <c:pt idx="2">
                  <c:v>- konsertit ja tapahtumat</c:v>
                </c:pt>
                <c:pt idx="3">
                  <c:v>- ulosvuokrausten määrä</c:v>
                </c:pt>
                <c:pt idx="4">
                  <c:v>- ulosvuokrattujen tilojen kävijät</c:v>
                </c:pt>
              </c:strCache>
            </c:strRef>
          </c:cat>
          <c:val>
            <c:numRef>
              <c:f>Yhteensä!$B$54:$B$58</c:f>
              <c:numCache>
                <c:formatCode>General</c:formatCode>
                <c:ptCount val="5"/>
                <c:pt idx="0">
                  <c:v>30531</c:v>
                </c:pt>
                <c:pt idx="1">
                  <c:v>26</c:v>
                </c:pt>
                <c:pt idx="2">
                  <c:v>1571</c:v>
                </c:pt>
                <c:pt idx="3">
                  <c:v>214</c:v>
                </c:pt>
                <c:pt idx="4">
                  <c:v>13888</c:v>
                </c:pt>
              </c:numCache>
            </c:numRef>
          </c:val>
        </c:ser>
        <c:ser>
          <c:idx val="2"/>
          <c:order val="1"/>
          <c:tx>
            <c:strRef>
              <c:f>Yhteensä!$C$1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Yhteensä!$A$54:$A$58</c:f>
              <c:strCache>
                <c:ptCount val="5"/>
                <c:pt idx="0">
                  <c:v>- lasten tapahtumien osanottajat</c:v>
                </c:pt>
                <c:pt idx="1">
                  <c:v>- näyttelyt(museot ja galleriat)</c:v>
                </c:pt>
                <c:pt idx="2">
                  <c:v>- konsertit ja tapahtumat</c:v>
                </c:pt>
                <c:pt idx="3">
                  <c:v>- ulosvuokrausten määrä</c:v>
                </c:pt>
                <c:pt idx="4">
                  <c:v>- ulosvuokrattujen tilojen kävijät</c:v>
                </c:pt>
              </c:strCache>
            </c:strRef>
          </c:cat>
          <c:val>
            <c:numRef>
              <c:f>Yhteensä!$C$54:$C$58</c:f>
              <c:numCache>
                <c:formatCode>General</c:formatCode>
                <c:ptCount val="5"/>
                <c:pt idx="0">
                  <c:v>30290</c:v>
                </c:pt>
                <c:pt idx="1">
                  <c:v>30</c:v>
                </c:pt>
                <c:pt idx="2">
                  <c:v>1522</c:v>
                </c:pt>
                <c:pt idx="3">
                  <c:v>300</c:v>
                </c:pt>
                <c:pt idx="4">
                  <c:v>12066</c:v>
                </c:pt>
              </c:numCache>
            </c:numRef>
          </c:val>
        </c:ser>
        <c:ser>
          <c:idx val="3"/>
          <c:order val="2"/>
          <c:tx>
            <c:strRef>
              <c:f>Yhteensä!$D$1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Yhteensä!$A$54:$A$58</c:f>
              <c:strCache>
                <c:ptCount val="5"/>
                <c:pt idx="0">
                  <c:v>- lasten tapahtumien osanottajat</c:v>
                </c:pt>
                <c:pt idx="1">
                  <c:v>- näyttelyt(museot ja galleriat)</c:v>
                </c:pt>
                <c:pt idx="2">
                  <c:v>- konsertit ja tapahtumat</c:v>
                </c:pt>
                <c:pt idx="3">
                  <c:v>- ulosvuokrausten määrä</c:v>
                </c:pt>
                <c:pt idx="4">
                  <c:v>- ulosvuokrattujen tilojen kävijät</c:v>
                </c:pt>
              </c:strCache>
            </c:strRef>
          </c:cat>
          <c:val>
            <c:numRef>
              <c:f>Yhteensä!$D$54:$D$58</c:f>
              <c:numCache>
                <c:formatCode>General</c:formatCode>
                <c:ptCount val="5"/>
                <c:pt idx="0">
                  <c:v>30436</c:v>
                </c:pt>
                <c:pt idx="1">
                  <c:v>37</c:v>
                </c:pt>
                <c:pt idx="2">
                  <c:v>2637</c:v>
                </c:pt>
                <c:pt idx="3">
                  <c:v>233</c:v>
                </c:pt>
                <c:pt idx="4">
                  <c:v>22300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5110912"/>
        <c:axId val="125112704"/>
        <c:axId val="0"/>
      </c:bar3DChart>
      <c:catAx>
        <c:axId val="1251109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fi-FI"/>
          </a:p>
        </c:txPr>
        <c:crossAx val="125112704"/>
        <c:crosses val="autoZero"/>
        <c:auto val="1"/>
        <c:lblAlgn val="ctr"/>
        <c:lblOffset val="100"/>
        <c:noMultiLvlLbl val="0"/>
      </c:catAx>
      <c:valAx>
        <c:axId val="125112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51109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strRef>
              <c:f>Yhteensä!$B$1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(Yhteensä!$A$64:$A$65,Yhteensä!$A$72:$A$73)</c:f>
              <c:strCache>
                <c:ptCount val="4"/>
                <c:pt idx="0">
                  <c:v>Uimalat yhteensä</c:v>
                </c:pt>
                <c:pt idx="1">
                  <c:v>Impivaara uh</c:v>
                </c:pt>
                <c:pt idx="2">
                  <c:v>Isot erilliset kuntosalit yhteensä</c:v>
                </c:pt>
                <c:pt idx="3">
                  <c:v>Kupittaan urheiluhalli</c:v>
                </c:pt>
              </c:strCache>
            </c:strRef>
          </c:cat>
          <c:val>
            <c:numRef>
              <c:f>(Yhteensä!$B$64:$B$65,Yhteensä!$B$72:$B$73)</c:f>
              <c:numCache>
                <c:formatCode>General</c:formatCode>
                <c:ptCount val="4"/>
                <c:pt idx="0">
                  <c:v>63507</c:v>
                </c:pt>
                <c:pt idx="1">
                  <c:v>0</c:v>
                </c:pt>
                <c:pt idx="2">
                  <c:v>111175</c:v>
                </c:pt>
                <c:pt idx="3">
                  <c:v>107148</c:v>
                </c:pt>
              </c:numCache>
            </c:numRef>
          </c:val>
        </c:ser>
        <c:ser>
          <c:idx val="2"/>
          <c:order val="1"/>
          <c:tx>
            <c:strRef>
              <c:f>Yhteensä!$C$1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(Yhteensä!$A$64:$A$65,Yhteensä!$A$72:$A$73)</c:f>
              <c:strCache>
                <c:ptCount val="4"/>
                <c:pt idx="0">
                  <c:v>Uimalat yhteensä</c:v>
                </c:pt>
                <c:pt idx="1">
                  <c:v>Impivaara uh</c:v>
                </c:pt>
                <c:pt idx="2">
                  <c:v>Isot erilliset kuntosalit yhteensä</c:v>
                </c:pt>
                <c:pt idx="3">
                  <c:v>Kupittaan urheiluhalli</c:v>
                </c:pt>
              </c:strCache>
            </c:strRef>
          </c:cat>
          <c:val>
            <c:numRef>
              <c:f>(Yhteensä!$C$64:$C$65,Yhteensä!$C$72:$C$73)</c:f>
              <c:numCache>
                <c:formatCode>General</c:formatCode>
                <c:ptCount val="4"/>
                <c:pt idx="0">
                  <c:v>197864</c:v>
                </c:pt>
                <c:pt idx="1">
                  <c:v>146576</c:v>
                </c:pt>
                <c:pt idx="2">
                  <c:v>114106</c:v>
                </c:pt>
                <c:pt idx="3">
                  <c:v>106002</c:v>
                </c:pt>
              </c:numCache>
            </c:numRef>
          </c:val>
        </c:ser>
        <c:ser>
          <c:idx val="3"/>
          <c:order val="2"/>
          <c:tx>
            <c:strRef>
              <c:f>Yhteensä!$D$1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(Yhteensä!$A$64:$A$65,Yhteensä!$A$72:$A$73)</c:f>
              <c:strCache>
                <c:ptCount val="4"/>
                <c:pt idx="0">
                  <c:v>Uimalat yhteensä</c:v>
                </c:pt>
                <c:pt idx="1">
                  <c:v>Impivaara uh</c:v>
                </c:pt>
                <c:pt idx="2">
                  <c:v>Isot erilliset kuntosalit yhteensä</c:v>
                </c:pt>
                <c:pt idx="3">
                  <c:v>Kupittaan urheiluhalli</c:v>
                </c:pt>
              </c:strCache>
            </c:strRef>
          </c:cat>
          <c:val>
            <c:numRef>
              <c:f>(Yhteensä!$D$64:$D$65,Yhteensä!$D$72:$D$73)</c:f>
              <c:numCache>
                <c:formatCode>General</c:formatCode>
                <c:ptCount val="4"/>
                <c:pt idx="0">
                  <c:v>288700</c:v>
                </c:pt>
                <c:pt idx="1">
                  <c:v>235455</c:v>
                </c:pt>
                <c:pt idx="2">
                  <c:v>128779</c:v>
                </c:pt>
                <c:pt idx="3">
                  <c:v>121359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5134336"/>
        <c:axId val="125135872"/>
        <c:axId val="0"/>
      </c:bar3DChart>
      <c:catAx>
        <c:axId val="125134336"/>
        <c:scaling>
          <c:orientation val="minMax"/>
        </c:scaling>
        <c:delete val="0"/>
        <c:axPos val="b"/>
        <c:majorTickMark val="out"/>
        <c:minorTickMark val="none"/>
        <c:tickLblPos val="nextTo"/>
        <c:crossAx val="125135872"/>
        <c:crosses val="autoZero"/>
        <c:auto val="1"/>
        <c:lblAlgn val="ctr"/>
        <c:lblOffset val="100"/>
        <c:noMultiLvlLbl val="0"/>
      </c:catAx>
      <c:valAx>
        <c:axId val="125135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51343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2028826</xdr:colOff>
      <xdr:row>8</xdr:row>
      <xdr:rowOff>123825</xdr:rowOff>
    </xdr:from>
    <xdr:to>
      <xdr:col>2</xdr:col>
      <xdr:colOff>9526</xdr:colOff>
      <xdr:row>8</xdr:row>
      <xdr:rowOff>1524001</xdr:rowOff>
    </xdr:to>
    <xdr:graphicFrame macro="">
      <xdr:nvGraphicFramePr>
        <xdr:cNvPr id="3" name="Kaavi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3086099</xdr:colOff>
      <xdr:row>14</xdr:row>
      <xdr:rowOff>9525</xdr:rowOff>
    </xdr:from>
    <xdr:to>
      <xdr:col>7</xdr:col>
      <xdr:colOff>47624</xdr:colOff>
      <xdr:row>14</xdr:row>
      <xdr:rowOff>1800225</xdr:rowOff>
    </xdr:to>
    <xdr:graphicFrame macro="">
      <xdr:nvGraphicFramePr>
        <xdr:cNvPr id="17" name="Kaavio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3124200</xdr:colOff>
      <xdr:row>19</xdr:row>
      <xdr:rowOff>19050</xdr:rowOff>
    </xdr:from>
    <xdr:to>
      <xdr:col>7</xdr:col>
      <xdr:colOff>19050</xdr:colOff>
      <xdr:row>20</xdr:row>
      <xdr:rowOff>19050</xdr:rowOff>
    </xdr:to>
    <xdr:graphicFrame macro="">
      <xdr:nvGraphicFramePr>
        <xdr:cNvPr id="19" name="Kaavi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1933576</xdr:colOff>
      <xdr:row>31</xdr:row>
      <xdr:rowOff>13856</xdr:rowOff>
    </xdr:from>
    <xdr:to>
      <xdr:col>4</xdr:col>
      <xdr:colOff>790576</xdr:colOff>
      <xdr:row>31</xdr:row>
      <xdr:rowOff>1529196</xdr:rowOff>
    </xdr:to>
    <xdr:graphicFrame macro="">
      <xdr:nvGraphicFramePr>
        <xdr:cNvPr id="22" name="Kaavio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1943099</xdr:colOff>
      <xdr:row>39</xdr:row>
      <xdr:rowOff>52387</xdr:rowOff>
    </xdr:from>
    <xdr:to>
      <xdr:col>4</xdr:col>
      <xdr:colOff>781050</xdr:colOff>
      <xdr:row>40</xdr:row>
      <xdr:rowOff>66675</xdr:rowOff>
    </xdr:to>
    <xdr:graphicFrame macro="">
      <xdr:nvGraphicFramePr>
        <xdr:cNvPr id="23" name="Kaavio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1952624</xdr:colOff>
      <xdr:row>44</xdr:row>
      <xdr:rowOff>23812</xdr:rowOff>
    </xdr:from>
    <xdr:to>
      <xdr:col>4</xdr:col>
      <xdr:colOff>771525</xdr:colOff>
      <xdr:row>44</xdr:row>
      <xdr:rowOff>1514475</xdr:rowOff>
    </xdr:to>
    <xdr:graphicFrame macro="">
      <xdr:nvGraphicFramePr>
        <xdr:cNvPr id="24" name="Kaavio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2028826</xdr:colOff>
      <xdr:row>51</xdr:row>
      <xdr:rowOff>33337</xdr:rowOff>
    </xdr:from>
    <xdr:to>
      <xdr:col>3</xdr:col>
      <xdr:colOff>819150</xdr:colOff>
      <xdr:row>52</xdr:row>
      <xdr:rowOff>19050</xdr:rowOff>
    </xdr:to>
    <xdr:graphicFrame macro="">
      <xdr:nvGraphicFramePr>
        <xdr:cNvPr id="25" name="Kaavio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3124200</xdr:colOff>
      <xdr:row>58</xdr:row>
      <xdr:rowOff>4762</xdr:rowOff>
    </xdr:from>
    <xdr:to>
      <xdr:col>7</xdr:col>
      <xdr:colOff>38100</xdr:colOff>
      <xdr:row>58</xdr:row>
      <xdr:rowOff>1514475</xdr:rowOff>
    </xdr:to>
    <xdr:graphicFrame macro="">
      <xdr:nvGraphicFramePr>
        <xdr:cNvPr id="28" name="Kaavio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3124200</xdr:colOff>
      <xdr:row>76</xdr:row>
      <xdr:rowOff>28574</xdr:rowOff>
    </xdr:from>
    <xdr:to>
      <xdr:col>7</xdr:col>
      <xdr:colOff>28576</xdr:colOff>
      <xdr:row>76</xdr:row>
      <xdr:rowOff>1485900</xdr:rowOff>
    </xdr:to>
    <xdr:graphicFrame macro="">
      <xdr:nvGraphicFramePr>
        <xdr:cNvPr id="29" name="Kaavio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19049</xdr:colOff>
      <xdr:row>90</xdr:row>
      <xdr:rowOff>66675</xdr:rowOff>
    </xdr:from>
    <xdr:to>
      <xdr:col>7</xdr:col>
      <xdr:colOff>28575</xdr:colOff>
      <xdr:row>90</xdr:row>
      <xdr:rowOff>1524000</xdr:rowOff>
    </xdr:to>
    <xdr:graphicFrame macro="">
      <xdr:nvGraphicFramePr>
        <xdr:cNvPr id="30" name="Kaavio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3086099</xdr:colOff>
      <xdr:row>94</xdr:row>
      <xdr:rowOff>42863</xdr:rowOff>
    </xdr:from>
    <xdr:to>
      <xdr:col>6</xdr:col>
      <xdr:colOff>1076324</xdr:colOff>
      <xdr:row>95</xdr:row>
      <xdr:rowOff>38101</xdr:rowOff>
    </xdr:to>
    <xdr:graphicFrame macro="">
      <xdr:nvGraphicFramePr>
        <xdr:cNvPr id="31" name="Kaavio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9525</xdr:colOff>
      <xdr:row>107</xdr:row>
      <xdr:rowOff>14287</xdr:rowOff>
    </xdr:from>
    <xdr:to>
      <xdr:col>4</xdr:col>
      <xdr:colOff>9525</xdr:colOff>
      <xdr:row>107</xdr:row>
      <xdr:rowOff>1504950</xdr:rowOff>
    </xdr:to>
    <xdr:graphicFrame macro="">
      <xdr:nvGraphicFramePr>
        <xdr:cNvPr id="32" name="Kaavio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3114674</xdr:colOff>
      <xdr:row>103</xdr:row>
      <xdr:rowOff>23812</xdr:rowOff>
    </xdr:from>
    <xdr:to>
      <xdr:col>4</xdr:col>
      <xdr:colOff>9525</xdr:colOff>
      <xdr:row>103</xdr:row>
      <xdr:rowOff>1419225</xdr:rowOff>
    </xdr:to>
    <xdr:graphicFrame macro="">
      <xdr:nvGraphicFramePr>
        <xdr:cNvPr id="33" name="Kaavio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2152650</xdr:colOff>
      <xdr:row>155</xdr:row>
      <xdr:rowOff>61911</xdr:rowOff>
    </xdr:from>
    <xdr:to>
      <xdr:col>3</xdr:col>
      <xdr:colOff>114300</xdr:colOff>
      <xdr:row>169</xdr:row>
      <xdr:rowOff>38100</xdr:rowOff>
    </xdr:to>
    <xdr:graphicFrame macro="">
      <xdr:nvGraphicFramePr>
        <xdr:cNvPr id="39" name="Kaavio 3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</xdr:col>
      <xdr:colOff>28576</xdr:colOff>
      <xdr:row>8</xdr:row>
      <xdr:rowOff>119063</xdr:rowOff>
    </xdr:from>
    <xdr:to>
      <xdr:col>4</xdr:col>
      <xdr:colOff>285750</xdr:colOff>
      <xdr:row>9</xdr:row>
      <xdr:rowOff>0</xdr:rowOff>
    </xdr:to>
    <xdr:graphicFrame macro="">
      <xdr:nvGraphicFramePr>
        <xdr:cNvPr id="2" name="Kaavi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304800</xdr:colOff>
      <xdr:row>8</xdr:row>
      <xdr:rowOff>138111</xdr:rowOff>
    </xdr:from>
    <xdr:to>
      <xdr:col>6</xdr:col>
      <xdr:colOff>1057275</xdr:colOff>
      <xdr:row>8</xdr:row>
      <xdr:rowOff>1533524</xdr:rowOff>
    </xdr:to>
    <xdr:graphicFrame macro="">
      <xdr:nvGraphicFramePr>
        <xdr:cNvPr id="4" name="Kaavi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800100</xdr:colOff>
      <xdr:row>31</xdr:row>
      <xdr:rowOff>14287</xdr:rowOff>
    </xdr:from>
    <xdr:to>
      <xdr:col>7</xdr:col>
      <xdr:colOff>542925</xdr:colOff>
      <xdr:row>32</xdr:row>
      <xdr:rowOff>9525</xdr:rowOff>
    </xdr:to>
    <xdr:graphicFrame macro="">
      <xdr:nvGraphicFramePr>
        <xdr:cNvPr id="5" name="Kaavi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771525</xdr:colOff>
      <xdr:row>39</xdr:row>
      <xdr:rowOff>52387</xdr:rowOff>
    </xdr:from>
    <xdr:to>
      <xdr:col>7</xdr:col>
      <xdr:colOff>542925</xdr:colOff>
      <xdr:row>40</xdr:row>
      <xdr:rowOff>66675</xdr:rowOff>
    </xdr:to>
    <xdr:graphicFrame macro="">
      <xdr:nvGraphicFramePr>
        <xdr:cNvPr id="6" name="Kaavi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781050</xdr:colOff>
      <xdr:row>44</xdr:row>
      <xdr:rowOff>23812</xdr:rowOff>
    </xdr:from>
    <xdr:to>
      <xdr:col>7</xdr:col>
      <xdr:colOff>561975</xdr:colOff>
      <xdr:row>45</xdr:row>
      <xdr:rowOff>0</xdr:rowOff>
    </xdr:to>
    <xdr:graphicFrame macro="">
      <xdr:nvGraphicFramePr>
        <xdr:cNvPr id="7" name="Kaavi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19050</xdr:colOff>
      <xdr:row>51</xdr:row>
      <xdr:rowOff>33337</xdr:rowOff>
    </xdr:from>
    <xdr:to>
      <xdr:col>7</xdr:col>
      <xdr:colOff>619125</xdr:colOff>
      <xdr:row>52</xdr:row>
      <xdr:rowOff>9525</xdr:rowOff>
    </xdr:to>
    <xdr:graphicFrame macro="">
      <xdr:nvGraphicFramePr>
        <xdr:cNvPr id="8" name="Kaavi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28575</xdr:colOff>
      <xdr:row>103</xdr:row>
      <xdr:rowOff>14287</xdr:rowOff>
    </xdr:from>
    <xdr:to>
      <xdr:col>7</xdr:col>
      <xdr:colOff>38100</xdr:colOff>
      <xdr:row>103</xdr:row>
      <xdr:rowOff>1419225</xdr:rowOff>
    </xdr:to>
    <xdr:graphicFrame macro="">
      <xdr:nvGraphicFramePr>
        <xdr:cNvPr id="9" name="Kaavi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19050</xdr:colOff>
      <xdr:row>107</xdr:row>
      <xdr:rowOff>4762</xdr:rowOff>
    </xdr:from>
    <xdr:to>
      <xdr:col>7</xdr:col>
      <xdr:colOff>57150</xdr:colOff>
      <xdr:row>107</xdr:row>
      <xdr:rowOff>1495425</xdr:rowOff>
    </xdr:to>
    <xdr:graphicFrame macro="">
      <xdr:nvGraphicFramePr>
        <xdr:cNvPr id="10" name="Kaavi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3</xdr:col>
      <xdr:colOff>104776</xdr:colOff>
      <xdr:row>155</xdr:row>
      <xdr:rowOff>71437</xdr:rowOff>
    </xdr:from>
    <xdr:to>
      <xdr:col>7</xdr:col>
      <xdr:colOff>428625</xdr:colOff>
      <xdr:row>169</xdr:row>
      <xdr:rowOff>47625</xdr:rowOff>
    </xdr:to>
    <xdr:graphicFrame macro="">
      <xdr:nvGraphicFramePr>
        <xdr:cNvPr id="12" name="Kaavi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0"/>
  <sheetViews>
    <sheetView tabSelected="1" zoomScaleNormal="100" workbookViewId="0">
      <pane ySplit="1" topLeftCell="A2" activePane="bottomLeft" state="frozen"/>
      <selection pane="bottomLeft" activeCell="I114" sqref="I114"/>
    </sheetView>
  </sheetViews>
  <sheetFormatPr defaultColWidth="9.140625" defaultRowHeight="12.75" x14ac:dyDescent="0.2"/>
  <cols>
    <col min="1" max="1" width="47" style="19" customWidth="1"/>
    <col min="2" max="5" width="12.5703125" style="8" customWidth="1"/>
    <col min="6" max="6" width="12.5703125" style="23" customWidth="1"/>
    <col min="7" max="7" width="16.42578125" style="23" customWidth="1"/>
    <col min="8" max="9" width="12.5703125" style="8" customWidth="1"/>
    <col min="10" max="16384" width="9.140625" style="8"/>
  </cols>
  <sheetData>
    <row r="1" spans="1:8" s="24" customFormat="1" ht="15" x14ac:dyDescent="0.2">
      <c r="A1" s="9" t="s">
        <v>94</v>
      </c>
      <c r="B1" s="10">
        <v>2011</v>
      </c>
      <c r="C1" s="10">
        <v>2012</v>
      </c>
      <c r="D1" s="10">
        <v>2013</v>
      </c>
      <c r="E1" s="25" t="s">
        <v>38</v>
      </c>
      <c r="F1" s="20" t="s">
        <v>36</v>
      </c>
      <c r="G1" s="20"/>
      <c r="H1" s="25" t="s">
        <v>35</v>
      </c>
    </row>
    <row r="2" spans="1:8" s="12" customFormat="1" ht="15" x14ac:dyDescent="0.2">
      <c r="A2" s="11"/>
      <c r="F2" s="21"/>
      <c r="G2" s="21"/>
    </row>
    <row r="3" spans="1:8" s="12" customFormat="1" ht="15" x14ac:dyDescent="0.2">
      <c r="A3" s="11" t="s">
        <v>78</v>
      </c>
      <c r="F3" s="21"/>
      <c r="G3" s="21"/>
    </row>
    <row r="4" spans="1:8" s="12" customFormat="1" ht="15" x14ac:dyDescent="0.2">
      <c r="A4" s="11"/>
      <c r="F4" s="21"/>
      <c r="G4" s="21"/>
    </row>
    <row r="5" spans="1:8" s="13" customFormat="1" ht="15" x14ac:dyDescent="0.2">
      <c r="A5" s="11" t="s">
        <v>0</v>
      </c>
      <c r="F5" s="22"/>
      <c r="G5" s="22"/>
    </row>
    <row r="6" spans="1:8" ht="14.25" x14ac:dyDescent="0.2">
      <c r="A6" s="14" t="s">
        <v>22</v>
      </c>
      <c r="B6" s="8">
        <f>SUM(Tammi!B6,Helmi!B6,Maalis!B6,Huhti!B6,Touko!B6,Kesä!B6,Heinä!B6,Elo!B6,Syys!B6,Loka!B6,Marras!B6,Joulu!B6)</f>
        <v>34967</v>
      </c>
      <c r="C6" s="8">
        <f>SUM(Tammi!C6,Helmi!C6,Maalis!C6,Huhti!C6,Touko!C6,Kesä!C6,Heinä!C6,Elo!C6,Syys!C6,Loka!C6,Marras!C6,Joulu!C6)</f>
        <v>104420</v>
      </c>
      <c r="D6" s="8">
        <f>SUM(Tammi!D6,Helmi!D6,Maalis!D6,Huhti!D6,Touko!D6,Kesä!D6,Heinä!D6,Elo!D6,Syys!D6,Loka!D6,Marras!D6,Joulu!D6)</f>
        <v>61656</v>
      </c>
      <c r="F6" s="23">
        <f>IFERROR(D6/E6,0)</f>
        <v>0</v>
      </c>
      <c r="G6" s="34">
        <f>(D6/AVERAGE(B6,C6))-1</f>
        <v>-0.11532639342262907</v>
      </c>
    </row>
    <row r="7" spans="1:8" ht="14.25" x14ac:dyDescent="0.2">
      <c r="A7" s="14" t="s">
        <v>23</v>
      </c>
      <c r="B7" s="36">
        <v>70</v>
      </c>
      <c r="C7" s="36">
        <v>69</v>
      </c>
      <c r="D7" s="51">
        <f>AVERAGE(Tammi!D7,Helmi!D7,Maalis!D7,Huhti!D7,Touko!D7,Kesä!D7,Heinä!D7,Elo!D7)</f>
        <v>59.333333333333321</v>
      </c>
      <c r="F7" s="23">
        <f t="shared" ref="F7:F8" si="0">IFERROR(D7/E7,0)</f>
        <v>0</v>
      </c>
      <c r="G7" s="34">
        <f t="shared" ref="G7:G8" si="1">(D7/AVERAGE(B7,C7))-1</f>
        <v>-0.14628297362110332</v>
      </c>
    </row>
    <row r="8" spans="1:8" ht="14.25" x14ac:dyDescent="0.2">
      <c r="A8" s="14" t="s">
        <v>24</v>
      </c>
      <c r="B8" s="8">
        <f>SUM(Tammi!B8,Helmi!B8,Maalis!B8,Huhti!B8,Touko!B8,Kesä!B8,Heinä!B8,Elo!B8,Syys!B8,Loka!B8,Marras!B8,Joulu!B8)</f>
        <v>0</v>
      </c>
      <c r="C8" s="8">
        <f>SUM(Tammi!C8,Helmi!C8,Maalis!C8,Huhti!C8,Touko!C8,Kesä!C8,Heinä!C8,Elo!C8,Syys!C8,Loka!C8,Marras!C8,Joulu!C8)</f>
        <v>11367</v>
      </c>
      <c r="D8" s="8">
        <f>SUM(Tammi!D8,Helmi!D8,Maalis!D8,Huhti!D8,Touko!D8,Kesä!D8,Heinä!D8,Elo!D8,Syys!D8,Loka!D8,Marras!D8,Joulu!D8)</f>
        <v>1868</v>
      </c>
      <c r="F8" s="23">
        <f t="shared" si="0"/>
        <v>0</v>
      </c>
      <c r="G8" s="34">
        <f t="shared" si="1"/>
        <v>-0.67132928653118684</v>
      </c>
    </row>
    <row r="9" spans="1:8" ht="120.75" customHeight="1" x14ac:dyDescent="0.2">
      <c r="A9" s="14"/>
    </row>
    <row r="10" spans="1:8" ht="15" x14ac:dyDescent="0.2">
      <c r="A10" s="11" t="s">
        <v>1</v>
      </c>
    </row>
    <row r="11" spans="1:8" ht="14.25" x14ac:dyDescent="0.2">
      <c r="A11" s="14" t="s">
        <v>2</v>
      </c>
      <c r="B11" s="8">
        <f>SUM(Tammi!B11,Helmi!B11,Maalis!B11,Huhti!B11,Touko!B11,Kesä!B11,Heinä!B11,Elo!B11,Syys!B11,Loka!B11,Marras!B11,Joulu!B11)</f>
        <v>43187</v>
      </c>
      <c r="C11" s="8">
        <f>SUM(Tammi!C11,Helmi!C11,Maalis!C11,Huhti!C11,Touko!C11,Kesä!C11,Heinä!C11,Elo!C11,Syys!C11,Loka!C11,Marras!C11,Joulu!C11)</f>
        <v>32033</v>
      </c>
      <c r="D11" s="8">
        <f>SUM(Tammi!D11,Helmi!D11,Maalis!D11,Huhti!D11,Touko!D11,Kesä!D11,Heinä!D11,Elo!D11,Syys!D11,Loka!D11,Marras!D11,Joulu!D11)</f>
        <v>35027</v>
      </c>
      <c r="F11" s="23">
        <f t="shared" ref="F11:F14" si="2">IFERROR(D11/E11,0)</f>
        <v>0</v>
      </c>
      <c r="G11" s="34">
        <f t="shared" ref="G11:G13" si="3">(D11/AVERAGE(B11,C11))-1</f>
        <v>-6.8678542940707299E-2</v>
      </c>
    </row>
    <row r="12" spans="1:8" ht="14.25" x14ac:dyDescent="0.2">
      <c r="A12" s="14" t="s">
        <v>3</v>
      </c>
      <c r="B12" s="8">
        <f>SUM(Tammi!B12,Helmi!B12,Maalis!B12,Huhti!B12,Touko!B12,Kesä!B12,Heinä!B12,Elo!B12,Syys!B12,Loka!B12,Marras!B12,Joulu!B12)</f>
        <v>16398</v>
      </c>
      <c r="C12" s="8">
        <f>SUM(Tammi!C12,Helmi!C12,Maalis!C12,Huhti!C12,Touko!C12,Kesä!C12,Heinä!C12,Elo!C12,Syys!C12,Loka!C12,Marras!C12,Joulu!C12)</f>
        <v>17883</v>
      </c>
      <c r="D12" s="8">
        <f>SUM(Tammi!D12,Helmi!D12,Maalis!D12,Huhti!D12,Touko!D12,Kesä!D12,Heinä!D12,Elo!D12,Syys!D12,Loka!D12,Marras!D12,Joulu!D12)</f>
        <v>28690</v>
      </c>
      <c r="F12" s="23">
        <f t="shared" si="2"/>
        <v>0</v>
      </c>
      <c r="G12" s="34">
        <f t="shared" si="3"/>
        <v>0.67381348268720287</v>
      </c>
    </row>
    <row r="13" spans="1:8" ht="14.25" x14ac:dyDescent="0.2">
      <c r="A13" s="14" t="s">
        <v>4</v>
      </c>
      <c r="B13" s="8">
        <f>SUM(Tammi!B13,Helmi!B13,Maalis!B13,Huhti!B13,Touko!B13,Kesä!B13,Heinä!B13,Elo!B13,Syys!B13,Loka!B13,Marras!B13,Joulu!B13)</f>
        <v>33993</v>
      </c>
      <c r="C13" s="8">
        <f>SUM(Tammi!C13,Helmi!C13,Maalis!C13,Huhti!C13,Touko!C13,Kesä!C13,Heinä!C13,Elo!C13,Syys!C13,Loka!C13,Marras!C13,Joulu!C13)</f>
        <v>25594</v>
      </c>
      <c r="D13" s="8">
        <f>SUM(Tammi!D13,Helmi!D13,Maalis!D13,Huhti!D13,Touko!D13,Kesä!D13,Heinä!D13,Elo!D13,Syys!D13,Loka!D13,Marras!D13,Joulu!D13)</f>
        <v>20805</v>
      </c>
      <c r="F13" s="23">
        <f t="shared" si="2"/>
        <v>0</v>
      </c>
      <c r="G13" s="34">
        <f t="shared" si="3"/>
        <v>-0.30169332236897306</v>
      </c>
    </row>
    <row r="14" spans="1:8" ht="28.5" x14ac:dyDescent="0.2">
      <c r="A14" s="14" t="s">
        <v>5</v>
      </c>
      <c r="B14" s="36"/>
      <c r="C14" s="36"/>
      <c r="D14" s="36"/>
      <c r="F14" s="23">
        <f t="shared" si="2"/>
        <v>0</v>
      </c>
      <c r="G14" s="34">
        <f>IFERROR((D14/AVERAGE(B14,C14))-1,0)</f>
        <v>0</v>
      </c>
    </row>
    <row r="15" spans="1:8" ht="120.75" customHeight="1" x14ac:dyDescent="0.2">
      <c r="A15" s="14"/>
    </row>
    <row r="16" spans="1:8" ht="15" x14ac:dyDescent="0.2">
      <c r="A16" s="11" t="s">
        <v>6</v>
      </c>
    </row>
    <row r="17" spans="1:7" ht="14.25" x14ac:dyDescent="0.2">
      <c r="A17" s="14" t="s">
        <v>25</v>
      </c>
      <c r="B17" s="8">
        <f>SUM(Tammi!B17,Helmi!B17,Maalis!B17,Huhti!B17,Touko!B17,Kesä!B17,Heinä!B17,Elo!B17,Syys!B17,Loka!B17,Marras!B17,Joulu!B17)</f>
        <v>1213123</v>
      </c>
      <c r="C17" s="8">
        <f>SUM(Tammi!C17,Helmi!C17,Maalis!C17,Huhti!C17,Touko!C17,Kesä!C17,Heinä!C17,Elo!C17,Syys!C17,Loka!C17,Marras!C17,Joulu!C17)</f>
        <v>1212756</v>
      </c>
      <c r="D17" s="8">
        <f>SUM(Tammi!D17,Helmi!D17,Maalis!D17,Huhti!D17,Touko!D17,Kesä!D17,Heinä!D17,Elo!D17,Syys!D17,Loka!D17,Marras!D17,Joulu!D17)</f>
        <v>1244275</v>
      </c>
      <c r="F17" s="23">
        <f t="shared" ref="F17:F19" si="4">IFERROR(D17/E17,0)</f>
        <v>0</v>
      </c>
      <c r="G17" s="34">
        <f t="shared" ref="G17:G19" si="5">(D17/AVERAGE(B17,C17))-1</f>
        <v>2.5834347055232243E-2</v>
      </c>
    </row>
    <row r="18" spans="1:7" ht="14.25" x14ac:dyDescent="0.2">
      <c r="A18" s="14" t="s">
        <v>26</v>
      </c>
      <c r="B18" s="8">
        <f>SUM(Tammi!B18,Helmi!B18,Maalis!B18,Huhti!B18,Touko!B18,Kesä!B18,Heinä!B18,Elo!B18,Syys!B18,Loka!B18,Marras!B18,Joulu!B18)</f>
        <v>3294879</v>
      </c>
      <c r="C18" s="8">
        <f>SUM(Tammi!C18,Helmi!C18,Maalis!C18,Huhti!C18,Touko!C18,Kesä!C18,Heinä!C18,Elo!C18,Syys!C18,Loka!C18,Marras!C18,Joulu!C18)</f>
        <v>1991315</v>
      </c>
      <c r="D18" s="8">
        <f>SUM(Tammi!D18,Helmi!D18,Maalis!D18,Huhti!D18,Touko!D18,Kesä!D18,Heinä!D18,Elo!D18,Syys!D18,Loka!D18,Marras!D18,Joulu!D18)</f>
        <v>853806</v>
      </c>
      <c r="F18" s="23">
        <f t="shared" si="4"/>
        <v>0</v>
      </c>
      <c r="G18" s="34">
        <f t="shared" si="5"/>
        <v>-0.67696758764434306</v>
      </c>
    </row>
    <row r="19" spans="1:7" ht="14.25" x14ac:dyDescent="0.2">
      <c r="A19" s="14" t="s">
        <v>7</v>
      </c>
      <c r="B19" s="8">
        <f>SUM(Tammi!B19,Helmi!B19,Maalis!B19,Huhti!B19,Touko!B19,Kesä!B19,Heinä!B19,Elo!B19,Syys!B19,Loka!B19,Marras!B19,Joulu!B19)</f>
        <v>2049610</v>
      </c>
      <c r="C19" s="8">
        <f>SUM(Tammi!C19,Helmi!C19,Maalis!C19,Huhti!C19,Touko!C19,Kesä!C19,Heinä!C19,Elo!C19,Syys!C19,Loka!C19,Marras!C19,Joulu!C19)</f>
        <v>1930177</v>
      </c>
      <c r="D19" s="8">
        <f>SUM(Tammi!D19,Helmi!D19,Maalis!D19,Huhti!D19,Touko!D19,Kesä!D19,Heinä!D19,Elo!D19,Syys!D19,Loka!D19,Marras!D19,Joulu!D19)</f>
        <v>1984130</v>
      </c>
      <c r="F19" s="23">
        <f t="shared" si="4"/>
        <v>0</v>
      </c>
      <c r="G19" s="34">
        <f t="shared" si="5"/>
        <v>-2.8963861633800603E-3</v>
      </c>
    </row>
    <row r="20" spans="1:7" ht="120.75" customHeight="1" x14ac:dyDescent="0.2">
      <c r="A20" s="14"/>
    </row>
    <row r="21" spans="1:7" ht="15" x14ac:dyDescent="0.2">
      <c r="A21" s="11" t="s">
        <v>8</v>
      </c>
    </row>
    <row r="22" spans="1:7" ht="14.25" x14ac:dyDescent="0.2">
      <c r="A22" s="14" t="s">
        <v>28</v>
      </c>
      <c r="B22" s="8">
        <f>SUM(Tammi!B22,Helmi!B22,Maalis!B22,Huhti!B22,Touko!B22,Kesä!B22,Heinä!B22,Elo!B22,Syys!B22,Loka!B22,Marras!B22,Joulu!B22)</f>
        <v>191136</v>
      </c>
      <c r="C22" s="8">
        <f>SUM(Tammi!C22,Helmi!C22,Maalis!C22,Huhti!C22,Touko!C22,Kesä!C22,Heinä!C22,Elo!C22,Syys!C22,Loka!C22,Marras!C22,Joulu!C22)</f>
        <v>160804</v>
      </c>
      <c r="D22" s="8">
        <f>SUM(Tammi!D22,Helmi!D22,Maalis!D22,Huhti!D22,Touko!D22,Kesä!D22,Heinä!D22,Elo!D22,Syys!D22,Loka!D22,Marras!D22,Joulu!D22)</f>
        <v>184182</v>
      </c>
      <c r="F22" s="23">
        <f t="shared" ref="F22" si="6">IFERROR(D22/E22,0)</f>
        <v>0</v>
      </c>
      <c r="G22" s="34">
        <f t="shared" ref="G22:G30" si="7">(D22/AVERAGE(B22,C22))-1</f>
        <v>4.6667045519122485E-2</v>
      </c>
    </row>
    <row r="23" spans="1:7" ht="14.25" x14ac:dyDescent="0.2">
      <c r="A23" s="14"/>
      <c r="G23" s="34"/>
    </row>
    <row r="24" spans="1:7" ht="14.25" x14ac:dyDescent="0.2">
      <c r="A24" s="14" t="s">
        <v>9</v>
      </c>
      <c r="B24" s="8">
        <f>SUM(Tammi!B24,Helmi!B24,Maalis!B24,Huhti!B24,Touko!B24,Kesä!B24,Heinä!B24,Elo!B24,Syys!B24,Loka!B24,Marras!B24,Joulu!B24)</f>
        <v>94007</v>
      </c>
      <c r="C24" s="8">
        <f>SUM(Tammi!C24,Helmi!C24,Maalis!C24,Huhti!C24,Touko!C24,Kesä!C24,Heinä!C24,Elo!C24,Syys!C24,Loka!C24,Marras!C24,Joulu!C24)</f>
        <v>86898</v>
      </c>
      <c r="D24" s="8">
        <f>SUM(Tammi!D24,Helmi!D24,Maalis!D24,Huhti!D24,Touko!D24,Kesä!D24,Heinä!D24,Elo!D24,Syys!D24,Loka!D24,Marras!D24,Joulu!D24)</f>
        <v>92379</v>
      </c>
      <c r="F24" s="23">
        <f t="shared" ref="F24:F31" si="8">IFERROR(D24/E24,0)</f>
        <v>0</v>
      </c>
      <c r="G24" s="34">
        <f t="shared" si="7"/>
        <v>2.1298471573477862E-2</v>
      </c>
    </row>
    <row r="25" spans="1:7" ht="14.25" x14ac:dyDescent="0.2">
      <c r="A25" s="14" t="s">
        <v>10</v>
      </c>
      <c r="B25" s="8">
        <f>SUM(Tammi!B25,Helmi!B25,Maalis!B25,Huhti!B25,Touko!B25,Kesä!B25,Heinä!B25,Elo!B25,Syys!B25,Loka!B25,Marras!B25,Joulu!B25)</f>
        <v>35681</v>
      </c>
      <c r="C25" s="8">
        <f>SUM(Tammi!C25,Helmi!C25,Maalis!C25,Huhti!C25,Touko!C25,Kesä!C25,Heinä!C25,Elo!C25,Syys!C25,Loka!C25,Marras!C25,Joulu!C25)</f>
        <v>28632</v>
      </c>
      <c r="D25" s="8">
        <f>SUM(Tammi!D25,Helmi!D25,Maalis!D25,Huhti!D25,Touko!D25,Kesä!D25,Heinä!D25,Elo!D25,Syys!D25,Loka!D25,Marras!D25,Joulu!D25)</f>
        <v>27025</v>
      </c>
      <c r="F25" s="23">
        <f t="shared" si="8"/>
        <v>0</v>
      </c>
      <c r="G25" s="34">
        <f t="shared" si="7"/>
        <v>-0.15957893427456349</v>
      </c>
    </row>
    <row r="26" spans="1:7" ht="14.25" x14ac:dyDescent="0.2">
      <c r="A26" s="14" t="s">
        <v>11</v>
      </c>
      <c r="B26" s="8">
        <f>SUM(Tammi!B26,Helmi!B26,Maalis!B26,Huhti!B26,Touko!B26,Kesä!B26,Heinä!B26,Elo!B26,Syys!B26,Loka!B26,Marras!B26,Joulu!B26)</f>
        <v>6748</v>
      </c>
      <c r="C26" s="8">
        <f>SUM(Tammi!C26,Helmi!C26,Maalis!C26,Huhti!C26,Touko!C26,Kesä!C26,Heinä!C26,Elo!C26,Syys!C26,Loka!C26,Marras!C26,Joulu!C26)</f>
        <v>8957</v>
      </c>
      <c r="D26" s="8">
        <f>SUM(Tammi!D26,Helmi!D26,Maalis!D26,Huhti!D26,Touko!D26,Kesä!D26,Heinä!D26,Elo!D26,Syys!D26,Loka!D26,Marras!D26,Joulu!D26)</f>
        <v>7034</v>
      </c>
      <c r="F26" s="23">
        <f t="shared" si="8"/>
        <v>0</v>
      </c>
      <c r="G26" s="34">
        <f t="shared" si="7"/>
        <v>-0.10423432028016555</v>
      </c>
    </row>
    <row r="27" spans="1:7" ht="14.25" x14ac:dyDescent="0.2">
      <c r="A27" s="14" t="s">
        <v>20</v>
      </c>
      <c r="B27" s="8">
        <f>SUM(Tammi!B27,Helmi!B27,Maalis!B27,Huhti!B27,Touko!B27,Kesä!B27,Heinä!B27,Elo!B27,Syys!B27,Loka!B27,Marras!B27,Joulu!B27)</f>
        <v>5550</v>
      </c>
      <c r="C27" s="8">
        <f>SUM(Tammi!C27,Helmi!C27,Maalis!C27,Huhti!C27,Touko!C27,Kesä!C27,Heinä!C27,Elo!C27,Syys!C27,Loka!C27,Marras!C27,Joulu!C27)</f>
        <v>4157</v>
      </c>
      <c r="D27" s="8">
        <f>SUM(Tammi!D27,Helmi!D27,Maalis!D27,Huhti!D27,Touko!D27,Kesä!D27,Heinä!D27,Elo!D27,Syys!D27,Loka!D27,Marras!D27,Joulu!D27)</f>
        <v>4619</v>
      </c>
      <c r="F27" s="23">
        <f t="shared" si="8"/>
        <v>0</v>
      </c>
      <c r="G27" s="34">
        <f t="shared" si="7"/>
        <v>-4.831564850108172E-2</v>
      </c>
    </row>
    <row r="28" spans="1:7" ht="14.25" x14ac:dyDescent="0.2">
      <c r="A28" s="14" t="s">
        <v>21</v>
      </c>
      <c r="B28" s="8">
        <f>SUM(Tammi!B28,Helmi!B28,Maalis!B28,Huhti!B28,Touko!B28,Kesä!B28,Heinä!B28,Elo!B28,Syys!B28,Loka!B28,Marras!B28,Joulu!B28)</f>
        <v>13287</v>
      </c>
      <c r="C28" s="8">
        <f>SUM(Tammi!C28,Helmi!C28,Maalis!C28,Huhti!C28,Touko!C28,Kesä!C28,Heinä!C28,Elo!C28,Syys!C28,Loka!C28,Marras!C28,Joulu!C28)</f>
        <v>4614</v>
      </c>
      <c r="D28" s="8">
        <f>SUM(Tammi!D28,Helmi!D28,Maalis!D28,Huhti!D28,Touko!D28,Kesä!D28,Heinä!D28,Elo!D28,Syys!D28,Loka!D28,Marras!D28,Joulu!D28)</f>
        <v>7484</v>
      </c>
      <c r="F28" s="23">
        <f t="shared" si="8"/>
        <v>0</v>
      </c>
      <c r="G28" s="34">
        <f t="shared" si="7"/>
        <v>-0.16384559521814424</v>
      </c>
    </row>
    <row r="29" spans="1:7" ht="14.25" x14ac:dyDescent="0.2">
      <c r="A29" s="14" t="s">
        <v>29</v>
      </c>
      <c r="B29" s="8">
        <f>SUM(Tammi!B29,Helmi!B29,Maalis!B29,Huhti!B29,Touko!B29,Kesä!B29,Heinä!B29,Elo!B29,Syys!B29,Loka!B29,Marras!B29,Joulu!B29)</f>
        <v>14743</v>
      </c>
      <c r="C29" s="8">
        <f>SUM(Tammi!C29,Helmi!C29,Maalis!C29,Huhti!C29,Touko!C29,Kesä!C29,Heinä!C29,Elo!C29,Syys!C29,Loka!C29,Marras!C29,Joulu!C29)</f>
        <v>11689</v>
      </c>
      <c r="D29" s="8">
        <f>SUM(Tammi!D29,Helmi!D29,Maalis!D29,Huhti!D29,Touko!D29,Kesä!D29,Heinä!D29,Elo!D29,Syys!D29,Loka!D29,Marras!D29,Joulu!D29)</f>
        <v>21977</v>
      </c>
      <c r="F29" s="23">
        <f t="shared" si="8"/>
        <v>0</v>
      </c>
      <c r="G29" s="34">
        <f t="shared" si="7"/>
        <v>0.6629085956416465</v>
      </c>
    </row>
    <row r="30" spans="1:7" ht="14.25" x14ac:dyDescent="0.2">
      <c r="A30" s="14" t="s">
        <v>30</v>
      </c>
      <c r="B30" s="8">
        <f>SUM(Tammi!B30,Helmi!B30,Maalis!B30,Huhti!B30,Touko!B30,Kesä!B30,Heinä!B30,Elo!B30,Syys!B30,Loka!B30,Marras!B30,Joulu!B30)</f>
        <v>15129</v>
      </c>
      <c r="C30" s="8">
        <f>SUM(Tammi!C30,Helmi!C30,Maalis!C30,Huhti!C30,Touko!C30,Kesä!C30,Heinä!C30,Elo!C30,Syys!C30,Loka!C30,Marras!C30,Joulu!C30)</f>
        <v>9548</v>
      </c>
      <c r="D30" s="8">
        <f>SUM(Tammi!D30,Helmi!D30,Maalis!D30,Huhti!D30,Touko!D30,Kesä!D30,Heinä!D30,Elo!D30,Syys!D30,Loka!D30,Marras!D30,Joulu!D30)</f>
        <v>12729</v>
      </c>
      <c r="F30" s="23">
        <f t="shared" si="8"/>
        <v>0</v>
      </c>
      <c r="G30" s="34">
        <f t="shared" si="7"/>
        <v>3.1648903837581566E-2</v>
      </c>
    </row>
    <row r="31" spans="1:7" ht="14.25" x14ac:dyDescent="0.2">
      <c r="A31" s="14" t="s">
        <v>31</v>
      </c>
      <c r="B31" s="8">
        <f>SUM(Tammi!B31,Helmi!B31,Maalis!B31,Huhti!B31,Touko!B31,Kesä!B31,Heinä!B31,Elo!B31,Syys!B31,Loka!B31,Marras!B31,Joulu!B31)</f>
        <v>5991</v>
      </c>
      <c r="C31" s="8">
        <f>SUM(Tammi!C31,Helmi!C31,Maalis!C31,Huhti!C31,Touko!C31,Kesä!C31,Heinä!C31,Elo!C31,Syys!C31,Loka!C31,Marras!C31,Joulu!C31)</f>
        <v>6309</v>
      </c>
      <c r="D31" s="8">
        <f>SUM(Tammi!D31,Helmi!D31,Maalis!D31,Huhti!D31,Touko!D31,Kesä!D31,Heinä!D31,Elo!D31,Syys!D31,Loka!D31,Marras!D31,Joulu!D31)</f>
        <v>10935</v>
      </c>
      <c r="F31" s="23">
        <f t="shared" si="8"/>
        <v>0</v>
      </c>
      <c r="G31" s="34">
        <f>(D31/AVERAGE(B31,C31))-1</f>
        <v>0.7780487804878049</v>
      </c>
    </row>
    <row r="32" spans="1:7" ht="120.75" customHeight="1" x14ac:dyDescent="0.2">
      <c r="A32" s="14"/>
    </row>
    <row r="33" spans="1:7" ht="15" x14ac:dyDescent="0.2">
      <c r="A33" s="11"/>
    </row>
    <row r="34" spans="1:7" ht="15" x14ac:dyDescent="0.2">
      <c r="A34" s="11" t="s">
        <v>12</v>
      </c>
    </row>
    <row r="35" spans="1:7" ht="15" x14ac:dyDescent="0.2">
      <c r="A35" s="11"/>
    </row>
    <row r="36" spans="1:7" ht="15" x14ac:dyDescent="0.2">
      <c r="A36" s="11" t="s">
        <v>0</v>
      </c>
    </row>
    <row r="37" spans="1:7" ht="14.25" x14ac:dyDescent="0.2">
      <c r="A37" s="14" t="s">
        <v>13</v>
      </c>
      <c r="B37" s="8">
        <f>SUM(Tammi!B38,Helmi!B38,Maalis!B38,Huhti!B38,Touko!B38,Kesä!B38,Heinä!B38,Elo!B38,Syys!B38,Loka!B38,Marras!B38,Joulu!B38)</f>
        <v>199</v>
      </c>
      <c r="C37" s="8">
        <f>SUM(Tammi!C38,Helmi!C38,Maalis!C38,Huhti!C38,Touko!C38,Kesä!C38,Heinä!C38,Elo!C38,Syys!C38,Loka!C38,Marras!C38,Joulu!C38)</f>
        <v>216</v>
      </c>
      <c r="D37" s="8">
        <f>SUM(Tammi!D38,Helmi!D38,Maalis!D38,Huhti!D38,Touko!D38,Kesä!D38,Heinä!D38,Elo!D38,Syys!D38,Loka!D38,Marras!D38,Joulu!D38)</f>
        <v>199</v>
      </c>
      <c r="F37" s="23">
        <f t="shared" ref="F37:F39" si="9">IFERROR(D37/E37,0)</f>
        <v>0</v>
      </c>
      <c r="G37" s="34">
        <f>(D37/AVERAGE(B37,C37))-1</f>
        <v>-4.096385542168679E-2</v>
      </c>
    </row>
    <row r="38" spans="1:7" ht="14.25" x14ac:dyDescent="0.2">
      <c r="A38" s="14" t="s">
        <v>14</v>
      </c>
      <c r="B38" s="8">
        <f>SUM(Tammi!B39,Helmi!B39,Maalis!B39,Huhti!B39,Touko!B39,Kesä!B39,Heinä!B39,Elo!B39,Syys!B39,Loka!B39,Marras!B39,Joulu!B39)</f>
        <v>51</v>
      </c>
      <c r="C38" s="8">
        <f>SUM(Tammi!C39,Helmi!C39,Maalis!C39,Huhti!C39,Touko!C39,Kesä!C39,Heinä!C39,Elo!C39,Syys!C39,Loka!C39,Marras!C39,Joulu!C39)</f>
        <v>76</v>
      </c>
      <c r="D38" s="8">
        <f>SUM(Tammi!D39,Helmi!D39,Maalis!D39,Huhti!D39,Touko!D39,Kesä!D39,Heinä!D39,Elo!D39,Syys!D39,Loka!D39,Marras!D39,Joulu!D39)</f>
        <v>67</v>
      </c>
      <c r="F38" s="23">
        <f t="shared" si="9"/>
        <v>0</v>
      </c>
      <c r="G38" s="34">
        <f t="shared" ref="G38:G39" si="10">(D38/AVERAGE(B38,C38))-1</f>
        <v>5.5118110236220375E-2</v>
      </c>
    </row>
    <row r="39" spans="1:7" ht="14.25" x14ac:dyDescent="0.2">
      <c r="A39" s="14" t="s">
        <v>15</v>
      </c>
      <c r="B39" s="8">
        <f>SUM(Tammi!B40,Helmi!B40,Maalis!B40,Huhti!B40,Touko!B40,Kesä!B40,Heinä!B40,Elo!B40,Syys!B40,Loka!B40,Marras!B40,Joulu!B40)</f>
        <v>2961</v>
      </c>
      <c r="C39" s="8">
        <f>SUM(Tammi!C40,Helmi!C40,Maalis!C40,Huhti!C40,Touko!C40,Kesä!C40,Heinä!C40,Elo!C40,Syys!C40,Loka!C40,Marras!C40,Joulu!C40)</f>
        <v>71810</v>
      </c>
      <c r="D39" s="8">
        <f>SUM(Tammi!D40,Helmi!D40,Maalis!D40,Huhti!D40,Touko!D40,Kesä!D40,Heinä!D40,Elo!D40,Syys!D40,Loka!D40,Marras!D40,Joulu!D40)</f>
        <v>32918</v>
      </c>
      <c r="F39" s="23">
        <f t="shared" si="9"/>
        <v>0</v>
      </c>
      <c r="G39" s="34">
        <f t="shared" si="10"/>
        <v>-0.11949820117425203</v>
      </c>
    </row>
    <row r="40" spans="1:7" ht="120.75" customHeight="1" x14ac:dyDescent="0.2">
      <c r="A40" s="14"/>
    </row>
    <row r="41" spans="1:7" ht="15" x14ac:dyDescent="0.2">
      <c r="A41" s="11" t="s">
        <v>16</v>
      </c>
    </row>
    <row r="42" spans="1:7" ht="14.25" x14ac:dyDescent="0.2">
      <c r="A42" s="14" t="s">
        <v>17</v>
      </c>
      <c r="B42" s="8">
        <f>SUM(Tammi!B43,Helmi!B43,Maalis!B43,Huhti!B43,Touko!B43,Kesä!B43,Heinä!B43,Elo!B43,Syys!B43,Loka!B43,Marras!B43,Joulu!B43)</f>
        <v>77</v>
      </c>
      <c r="C42" s="8">
        <f>SUM(Tammi!C43,Helmi!C43,Maalis!C43,Huhti!C43,Touko!C43,Kesä!C43,Heinä!C43,Elo!C43,Syys!C43,Loka!C43,Marras!C43,Joulu!C43)</f>
        <v>62</v>
      </c>
      <c r="D42" s="8">
        <f>SUM(Tammi!D43,Helmi!D43,Maalis!D43,Huhti!D43,Touko!D43,Kesä!D43,Heinä!D43,Elo!D43,Syys!D43,Loka!D43,Marras!D43,Joulu!D43)</f>
        <v>86</v>
      </c>
      <c r="F42" s="23">
        <f t="shared" ref="F42:F44" si="11">IFERROR(D42/E42,0)</f>
        <v>0</v>
      </c>
      <c r="G42" s="34">
        <f t="shared" ref="G42:G44" si="12">(D42/AVERAGE(B42,C42))-1</f>
        <v>0.23741007194244612</v>
      </c>
    </row>
    <row r="43" spans="1:7" ht="14.25" x14ac:dyDescent="0.2">
      <c r="A43" s="14" t="s">
        <v>18</v>
      </c>
      <c r="B43" s="8">
        <f>SUM(Tammi!B44,Helmi!B44,Maalis!B44,Huhti!B44,Touko!B44,Kesä!B44,Heinä!B44,Elo!B44,Syys!B44,Loka!B44,Marras!B44,Joulu!B44)</f>
        <v>17</v>
      </c>
      <c r="C43" s="8">
        <f>SUM(Tammi!C44,Helmi!C44,Maalis!C44,Huhti!C44,Touko!C44,Kesä!C44,Heinä!C44,Elo!C44,Syys!C44,Loka!C44,Marras!C44,Joulu!C44)</f>
        <v>15</v>
      </c>
      <c r="D43" s="8">
        <f>SUM(Tammi!D44,Helmi!D44,Maalis!D44,Huhti!D44,Touko!D44,Kesä!D44,Heinä!D44,Elo!D44,Syys!D44,Loka!D44,Marras!D44,Joulu!D44)</f>
        <v>25</v>
      </c>
      <c r="F43" s="23">
        <f t="shared" si="11"/>
        <v>0</v>
      </c>
      <c r="G43" s="34">
        <f t="shared" si="12"/>
        <v>0.5625</v>
      </c>
    </row>
    <row r="44" spans="1:7" ht="14.25" x14ac:dyDescent="0.2">
      <c r="A44" s="14" t="s">
        <v>19</v>
      </c>
      <c r="B44" s="8">
        <f>SUM(Tammi!B45,Helmi!B45,Maalis!B45,Huhti!B45,Touko!B45,Kesä!B45,Heinä!B45,Elo!B45,Syys!B45,Loka!B45,Marras!B45,Joulu!B45)</f>
        <v>8231</v>
      </c>
      <c r="C44" s="8">
        <f>SUM(Tammi!C45,Helmi!C45,Maalis!C45,Huhti!C45,Touko!C45,Kesä!C45,Heinä!C45,Elo!C45,Syys!C45,Loka!C45,Marras!C45,Joulu!C45)</f>
        <v>12897</v>
      </c>
      <c r="D44" s="8">
        <f>SUM(Tammi!D45,Helmi!D45,Maalis!D45,Huhti!D45,Touko!D45,Kesä!D45,Heinä!D45,Elo!D45,Syys!D45,Loka!D45,Marras!D45,Joulu!D45)</f>
        <v>9177</v>
      </c>
      <c r="F44" s="23">
        <f t="shared" si="11"/>
        <v>0</v>
      </c>
      <c r="G44" s="34">
        <f t="shared" si="12"/>
        <v>-0.13129496402877694</v>
      </c>
    </row>
    <row r="45" spans="1:7" ht="120" customHeight="1" x14ac:dyDescent="0.2">
      <c r="A45" s="14"/>
    </row>
    <row r="46" spans="1:7" ht="15" x14ac:dyDescent="0.2">
      <c r="A46" s="11" t="s">
        <v>6</v>
      </c>
    </row>
    <row r="47" spans="1:7" ht="14.25" x14ac:dyDescent="0.2">
      <c r="A47" s="14"/>
    </row>
    <row r="48" spans="1:7" ht="14.25" x14ac:dyDescent="0.2">
      <c r="A48" s="14" t="s">
        <v>18</v>
      </c>
      <c r="B48" s="8">
        <f>SUM(Tammi!B49,Helmi!B49,Maalis!B49,Huhti!B49,Touko!B49,Kesä!B49,Heinä!B49,Elo!B49,Syys!B49,Loka!B49,Marras!B49,Joulu!B49)</f>
        <v>620</v>
      </c>
      <c r="C48" s="8">
        <f>SUM(Tammi!C49,Helmi!C49,Maalis!C49,Huhti!C49,Touko!C49,Kesä!C49,Heinä!C49,Elo!C49,Syys!C49,Loka!C49,Marras!C49,Joulu!C49)</f>
        <v>547</v>
      </c>
      <c r="D48" s="8">
        <f>SUM(Tammi!D49,Helmi!D49,Maalis!D49,Huhti!D49,Touko!D49,Kesä!D49,Heinä!D49,Elo!D49,Syys!D49,Loka!D49,Marras!D49,Joulu!D49)</f>
        <v>523</v>
      </c>
      <c r="F48" s="23">
        <f t="shared" ref="F48:F51" si="13">IFERROR(D48/E48,0)</f>
        <v>0</v>
      </c>
      <c r="G48" s="34">
        <f t="shared" ref="G48:G51" si="14">(D48/AVERAGE(B48,C48))-1</f>
        <v>-0.10368466152527844</v>
      </c>
    </row>
    <row r="49" spans="1:7" ht="14.25" x14ac:dyDescent="0.2">
      <c r="A49" s="14" t="s">
        <v>19</v>
      </c>
      <c r="B49" s="8">
        <f>SUM(Tammi!B50,Helmi!B50,Maalis!B50,Huhti!B50,Touko!B50,Kesä!B50,Heinä!B50,Elo!B50,Syys!B50,Loka!B50,Marras!B50,Joulu!B50)</f>
        <v>10781</v>
      </c>
      <c r="C49" s="8">
        <f>SUM(Tammi!C50,Helmi!C50,Maalis!C50,Huhti!C50,Touko!C50,Kesä!C50,Heinä!C50,Elo!C50,Syys!C50,Loka!C50,Marras!C50,Joulu!C50)</f>
        <v>7956</v>
      </c>
      <c r="D49" s="8">
        <f>SUM(Tammi!D50,Helmi!D50,Maalis!D50,Huhti!D50,Touko!D50,Kesä!D50,Heinä!D50,Elo!D50,Syys!D50,Loka!D50,Marras!D50,Joulu!D50)</f>
        <v>9653</v>
      </c>
      <c r="F49" s="23">
        <f t="shared" si="13"/>
        <v>0</v>
      </c>
      <c r="G49" s="34">
        <f t="shared" si="14"/>
        <v>3.0367721620323529E-2</v>
      </c>
    </row>
    <row r="50" spans="1:7" ht="14.25" x14ac:dyDescent="0.2">
      <c r="A50" s="14" t="s">
        <v>95</v>
      </c>
      <c r="B50" s="8">
        <f>SUM(Tammi!B51,Helmi!B51,Maalis!B51,Huhti!B51,Touko!B51,Kesä!B51,Heinä!B51,Elo!B51,Syys!B51,Loka!B51,Marras!B51,Joulu!B51)</f>
        <v>1108</v>
      </c>
      <c r="C50" s="8">
        <f>SUM(Tammi!C51,Helmi!C51,Maalis!C51,Huhti!C51,Touko!C51,Kesä!C51,Heinä!C51,Elo!C51,Syys!C51,Loka!C51,Marras!C51,Joulu!C51)</f>
        <v>1080</v>
      </c>
      <c r="D50" s="8">
        <f>SUM(Tammi!D51,Helmi!D51,Maalis!D51,Huhti!D51,Touko!D51,Kesä!D51,Heinä!D51,Elo!D51,Syys!D51,Loka!D51,Marras!D51,Joulu!D51)</f>
        <v>1056</v>
      </c>
      <c r="F50" s="23">
        <f t="shared" si="13"/>
        <v>0</v>
      </c>
      <c r="G50" s="34">
        <f t="shared" si="14"/>
        <v>-3.4734917733089565E-2</v>
      </c>
    </row>
    <row r="51" spans="1:7" ht="14.25" x14ac:dyDescent="0.2">
      <c r="A51" s="14" t="s">
        <v>27</v>
      </c>
      <c r="B51" s="8">
        <f>SUM(Tammi!B52,Helmi!B52,Maalis!B52,Huhti!B52,Touko!B52,Kesä!B52,Heinä!B52,Elo!B52,Syys!B52,Loka!B52,Marras!B52,Joulu!B52)</f>
        <v>19439</v>
      </c>
      <c r="C51" s="8">
        <f>SUM(Tammi!C52,Helmi!C52,Maalis!C52,Huhti!C52,Touko!C52,Kesä!C52,Heinä!C52,Elo!C52,Syys!C52,Loka!C52,Marras!C52,Joulu!C52)</f>
        <v>14526</v>
      </c>
      <c r="D51" s="8">
        <f>SUM(Tammi!D52,Helmi!D52,Maalis!D52,Huhti!D52,Touko!D52,Kesä!D52,Heinä!D52,Elo!D52,Syys!D52,Loka!D52,Marras!D52,Joulu!D52)</f>
        <v>17882</v>
      </c>
      <c r="F51" s="23">
        <f t="shared" si="13"/>
        <v>0</v>
      </c>
      <c r="G51" s="34">
        <f t="shared" si="14"/>
        <v>5.2966288826733487E-2</v>
      </c>
    </row>
    <row r="52" spans="1:7" ht="120.75" customHeight="1" x14ac:dyDescent="0.2">
      <c r="A52" s="14"/>
    </row>
    <row r="53" spans="1:7" ht="15" x14ac:dyDescent="0.2">
      <c r="A53" s="11" t="s">
        <v>8</v>
      </c>
    </row>
    <row r="54" spans="1:7" ht="14.25" x14ac:dyDescent="0.2">
      <c r="A54" s="14" t="s">
        <v>19</v>
      </c>
      <c r="B54" s="8">
        <f>SUM(Tammi!B55,Helmi!B55,Maalis!B55,Huhti!B55,Touko!B55,Kesä!B55,Heinä!B55,Elo!B55,Syys!B55,Loka!B55,Marras!B55,Joulu!B55)</f>
        <v>30531</v>
      </c>
      <c r="C54" s="8">
        <f>SUM(Tammi!C55,Helmi!C55,Maalis!C55,Huhti!C55,Touko!C55,Kesä!C55,Heinä!C55,Elo!C55,Syys!C55,Loka!C55,Marras!C55,Joulu!C55)</f>
        <v>30290</v>
      </c>
      <c r="D54" s="8">
        <f>SUM(Tammi!D55,Helmi!D55,Maalis!D55,Huhti!D55,Touko!D55,Kesä!D55,Heinä!D55,Elo!D55,Syys!D55,Loka!D55,Marras!D55,Joulu!D55)</f>
        <v>30436</v>
      </c>
      <c r="F54" s="23">
        <f t="shared" ref="F54:F58" si="15">IFERROR(D54/E54,0)</f>
        <v>0</v>
      </c>
      <c r="G54" s="34">
        <f t="shared" ref="G54:G58" si="16">(D54/AVERAGE(B54,C54))-1</f>
        <v>8.3852616694901627E-4</v>
      </c>
    </row>
    <row r="55" spans="1:7" ht="14.25" x14ac:dyDescent="0.2">
      <c r="A55" s="14" t="s">
        <v>32</v>
      </c>
      <c r="B55" s="8">
        <f>SUM(Tammi!B56,Helmi!B56,Maalis!B56,Huhti!B56,Touko!B56,Kesä!B56,Heinä!B56,Elo!B56,Syys!B56,Loka!B56,Marras!B56,Joulu!B56)</f>
        <v>26</v>
      </c>
      <c r="C55" s="8">
        <f>SUM(Tammi!C56,Helmi!C56,Maalis!C56,Huhti!C56,Touko!C56,Kesä!C56,Heinä!C56,Elo!C56,Syys!C56,Loka!C56,Marras!C56,Joulu!C56)</f>
        <v>30</v>
      </c>
      <c r="D55" s="8">
        <f>SUM(Tammi!D56,Helmi!D56,Maalis!D56,Huhti!D56,Touko!D56,Kesä!D56,Heinä!D56,Elo!D56,Syys!D56,Loka!D56,Marras!D56,Joulu!D56)</f>
        <v>37</v>
      </c>
      <c r="F55" s="23">
        <f t="shared" si="15"/>
        <v>0</v>
      </c>
      <c r="G55" s="34">
        <f t="shared" si="16"/>
        <v>0.3214285714285714</v>
      </c>
    </row>
    <row r="56" spans="1:7" ht="14.25" x14ac:dyDescent="0.2">
      <c r="A56" s="14" t="s">
        <v>17</v>
      </c>
      <c r="B56" s="8">
        <f>SUM(Tammi!B57,Helmi!B57,Maalis!B57,Huhti!B57,Touko!B57,Kesä!B57,Heinä!B57,Elo!B57,Syys!B57,Loka!B57,Marras!B57,Joulu!B57)</f>
        <v>1571</v>
      </c>
      <c r="C56" s="8">
        <f>SUM(Tammi!C57,Helmi!C57,Maalis!C57,Huhti!C57,Touko!C57,Kesä!C57,Heinä!C57,Elo!C57,Syys!C57,Loka!C57,Marras!C57,Joulu!C57)</f>
        <v>1522</v>
      </c>
      <c r="D56" s="8">
        <f>SUM(Tammi!D57,Helmi!D57,Maalis!D57,Huhti!D57,Touko!D57,Kesä!D57,Heinä!D57,Elo!D57,Syys!D57,Loka!D57,Marras!D57,Joulu!D57)</f>
        <v>2637</v>
      </c>
      <c r="F56" s="23">
        <f t="shared" si="15"/>
        <v>0</v>
      </c>
      <c r="G56" s="34">
        <f t="shared" si="16"/>
        <v>0.70514064015518918</v>
      </c>
    </row>
    <row r="57" spans="1:7" ht="14.25" x14ac:dyDescent="0.2">
      <c r="A57" s="14" t="s">
        <v>33</v>
      </c>
      <c r="B57" s="8">
        <f>SUM(Tammi!B58,Helmi!B58,Maalis!B58,Huhti!B58,Touko!B58,Kesä!B58,Heinä!B58,Elo!B58,Syys!B58,Loka!B58,Marras!B58,Joulu!B58)</f>
        <v>214</v>
      </c>
      <c r="C57" s="8">
        <f>SUM(Tammi!C58,Helmi!C58,Maalis!C58,Huhti!C58,Touko!C58,Kesä!C58,Heinä!C58,Elo!C58,Syys!C58,Loka!C58,Marras!C58,Joulu!C58)</f>
        <v>300</v>
      </c>
      <c r="D57" s="8">
        <f>SUM(Tammi!D58,Helmi!D58,Maalis!D58,Huhti!D58,Touko!D58,Kesä!D58,Heinä!D58,Elo!D58,Syys!D58,Loka!D58,Marras!D58,Joulu!D58)</f>
        <v>233</v>
      </c>
      <c r="F57" s="23">
        <f t="shared" si="15"/>
        <v>0</v>
      </c>
      <c r="G57" s="34">
        <f t="shared" si="16"/>
        <v>-9.3385214007782102E-2</v>
      </c>
    </row>
    <row r="58" spans="1:7" ht="14.25" x14ac:dyDescent="0.2">
      <c r="A58" s="14" t="s">
        <v>34</v>
      </c>
      <c r="B58" s="8">
        <f>SUM(Tammi!B59,Helmi!B59,Maalis!B59,Huhti!B59,Touko!B59,Kesä!B59,Heinä!B59,Elo!B59,Syys!B59,Loka!B59,Marras!B59,Joulu!B59)</f>
        <v>13888</v>
      </c>
      <c r="C58" s="8">
        <f>SUM(Tammi!C59,Helmi!C59,Maalis!C59,Huhti!C59,Touko!C59,Kesä!C59,Heinä!C59,Elo!C59,Syys!C59,Loka!C59,Marras!C59,Joulu!C59)</f>
        <v>12066</v>
      </c>
      <c r="D58" s="8">
        <f>SUM(Tammi!D59,Helmi!D59,Maalis!D59,Huhti!D59,Touko!D59,Kesä!D59,Heinä!D59,Elo!D59,Syys!D59,Loka!D59,Marras!D59,Joulu!D59)</f>
        <v>22300</v>
      </c>
      <c r="F58" s="23">
        <f t="shared" si="15"/>
        <v>0</v>
      </c>
      <c r="G58" s="34">
        <f t="shared" si="16"/>
        <v>0.71842490560221939</v>
      </c>
    </row>
    <row r="59" spans="1:7" ht="120" customHeight="1" x14ac:dyDescent="0.2">
      <c r="A59" s="15"/>
    </row>
    <row r="60" spans="1:7" ht="15" x14ac:dyDescent="0.25">
      <c r="A60" s="16" t="s">
        <v>77</v>
      </c>
    </row>
    <row r="61" spans="1:7" ht="14.25" x14ac:dyDescent="0.2">
      <c r="A61" s="17"/>
    </row>
    <row r="62" spans="1:7" ht="15" x14ac:dyDescent="0.25">
      <c r="A62" s="16" t="s">
        <v>47</v>
      </c>
    </row>
    <row r="63" spans="1:7" x14ac:dyDescent="0.2">
      <c r="A63" s="15"/>
    </row>
    <row r="64" spans="1:7" ht="14.25" x14ac:dyDescent="0.2">
      <c r="A64" s="17" t="s">
        <v>43</v>
      </c>
      <c r="B64" s="8">
        <f>SUM(Tammi!B67,Helmi!B67,Maalis!B67,Huhti!B67,Touko!B67,Kesä!B67,Heinä!B67,Elo!B67,Syys!B67,Loka!B67,Marras!B67,Joulu!B67)</f>
        <v>63507</v>
      </c>
      <c r="C64" s="8">
        <f>SUM(Tammi!C67,Helmi!C67,Maalis!C67,Huhti!C67,Touko!C67,Kesä!C67,Heinä!C67,Elo!C67,Syys!C67,Loka!C67,Marras!C67,Joulu!C67)</f>
        <v>197864</v>
      </c>
      <c r="D64" s="8">
        <f>SUM(Tammi!D67,Helmi!D67,Maalis!D67,Huhti!D67,Touko!D67,Kesä!D67,Heinä!D67,Elo!D67,Syys!D67,Loka!D67,Marras!D67,Joulu!D67)</f>
        <v>288700</v>
      </c>
      <c r="F64" s="23">
        <f t="shared" ref="F64:F74" si="17">IFERROR(D64/E64,0)</f>
        <v>0</v>
      </c>
      <c r="G64" s="34">
        <f t="shared" ref="G64:G74" si="18">(D64/AVERAGE(B64,C64))-1</f>
        <v>1.2091203691304697</v>
      </c>
    </row>
    <row r="65" spans="1:7" ht="14.25" x14ac:dyDescent="0.2">
      <c r="A65" s="17" t="s">
        <v>41</v>
      </c>
      <c r="B65" s="8">
        <f>SUM(Tammi!B68,Helmi!B68,Maalis!B68,Huhti!B68,Touko!B68,Kesä!B68,Heinä!B68,Elo!B68,Syys!B68,Loka!B68,Marras!B68,Joulu!B68)</f>
        <v>0</v>
      </c>
      <c r="C65" s="8">
        <f>SUM(Tammi!C68,Helmi!C68,Maalis!C68,Huhti!C68,Touko!C68,Kesä!C68,Heinä!C68,Elo!C68,Syys!C68,Loka!C68,Marras!C68,Joulu!C68)</f>
        <v>146576</v>
      </c>
      <c r="D65" s="8">
        <f>SUM(Tammi!D68,Helmi!D68,Maalis!D68,Huhti!D68,Touko!D68,Kesä!D68,Heinä!D68,Elo!D68,Syys!D68,Loka!D68,Marras!D68,Joulu!D68)</f>
        <v>235455</v>
      </c>
      <c r="F65" s="23">
        <f t="shared" si="17"/>
        <v>0</v>
      </c>
      <c r="G65" s="34">
        <f t="shared" si="18"/>
        <v>2.2127360550158279</v>
      </c>
    </row>
    <row r="66" spans="1:7" ht="14.25" x14ac:dyDescent="0.2">
      <c r="A66" s="17" t="s">
        <v>42</v>
      </c>
      <c r="B66" s="8">
        <f>SUM(Tammi!B69,Helmi!B69,Maalis!B69,Huhti!B69,Touko!B69,Kesä!B69,Heinä!B69,Elo!B69,Syys!B69,Loka!B69,Marras!B69,Joulu!B69)</f>
        <v>41212</v>
      </c>
      <c r="C66" s="8">
        <f>SUM(Tammi!C69,Helmi!C69,Maalis!C69,Huhti!C69,Touko!C69,Kesä!C69,Heinä!C69,Elo!C69,Syys!C69,Loka!C69,Marras!C69,Joulu!C69)</f>
        <v>35285</v>
      </c>
      <c r="D66" s="8">
        <f>SUM(Tammi!D69,Helmi!D69,Maalis!D69,Huhti!D69,Touko!D69,Kesä!D69,Heinä!D69,Elo!D69,Syys!D69,Loka!D69,Marras!D69,Joulu!D69)</f>
        <v>35881</v>
      </c>
      <c r="F66" s="23">
        <f t="shared" si="17"/>
        <v>0</v>
      </c>
      <c r="G66" s="34">
        <f t="shared" si="18"/>
        <v>-6.189785220335442E-2</v>
      </c>
    </row>
    <row r="67" spans="1:7" ht="14.25" x14ac:dyDescent="0.2">
      <c r="A67" s="17" t="s">
        <v>40</v>
      </c>
      <c r="B67" s="8">
        <f>SUM(Tammi!B70,Helmi!B70,Maalis!B70,Huhti!B70,Touko!B70,Kesä!B70,Heinä!B70,Elo!B70,Syys!B70,Loka!B70,Marras!B70,Joulu!B70)</f>
        <v>22052</v>
      </c>
      <c r="C67" s="8">
        <f>SUM(Tammi!C70,Helmi!C70,Maalis!C70,Huhti!C70,Touko!C70,Kesä!C70,Heinä!C70,Elo!C70,Syys!C70,Loka!C70,Marras!C70,Joulu!C70)</f>
        <v>16003</v>
      </c>
      <c r="D67" s="8">
        <f>SUM(Tammi!D70,Helmi!D70,Maalis!D70,Huhti!D70,Touko!D70,Kesä!D70,Heinä!D70,Elo!D70,Syys!D70,Loka!D70,Marras!D70,Joulu!D70)</f>
        <v>17364</v>
      </c>
      <c r="F67" s="23">
        <f t="shared" si="17"/>
        <v>0</v>
      </c>
      <c r="G67" s="34">
        <f t="shared" si="18"/>
        <v>-8.7426093811588501E-2</v>
      </c>
    </row>
    <row r="68" spans="1:7" ht="14.25" x14ac:dyDescent="0.2">
      <c r="A68" s="17" t="s">
        <v>39</v>
      </c>
      <c r="B68" s="8">
        <f>SUM(Tammi!B71,Helmi!B71,Maalis!B71,Huhti!B71,Touko!B71,Kesä!B71,Heinä!B71,Elo!B71,Syys!B71,Loka!B71,Marras!B71,Joulu!B71)</f>
        <v>243</v>
      </c>
      <c r="C68" s="8">
        <f>SUM(Tammi!C71,Helmi!C71,Maalis!C71,Huhti!C71,Touko!C71,Kesä!C71,Heinä!C71,Elo!C71,Syys!C71,Loka!C71,Marras!C71,Joulu!C71)</f>
        <v>0</v>
      </c>
      <c r="D68" s="8">
        <f>SUM(Tammi!D71,Helmi!D71,Maalis!D71,Huhti!D71,Touko!D71,Kesä!D71,Heinä!D71,Elo!D71,Syys!D71,Loka!D71,Marras!D71,Joulu!D71)</f>
        <v>0</v>
      </c>
      <c r="F68" s="23">
        <f t="shared" si="17"/>
        <v>0</v>
      </c>
      <c r="G68" s="34">
        <f t="shared" si="18"/>
        <v>-1</v>
      </c>
    </row>
    <row r="69" spans="1:7" ht="14.25" x14ac:dyDescent="0.2">
      <c r="A69" s="17" t="s">
        <v>97</v>
      </c>
      <c r="B69" s="8">
        <f>SUM(Tammi!B72,Helmi!B72,Maalis!B72,Huhti!B72,Touko!B72,Kesä!B72,Heinä!B72,Elo!B72,Syys!B72,Loka!B72,Marras!B72,Joulu!B72)</f>
        <v>0</v>
      </c>
      <c r="C69" s="8">
        <f>SUM(Tammi!C72,Helmi!C72,Maalis!C72,Huhti!C72,Touko!C72,Kesä!C72,Heinä!C72,Elo!C72,Syys!C72,Loka!C72,Marras!C72,Joulu!C72)</f>
        <v>0</v>
      </c>
      <c r="D69" s="8">
        <f>SUM(Tammi!D72,Helmi!D72,Maalis!D72,Huhti!D72,Touko!D72,Kesä!D72,Heinä!D72,Elo!D72,Syys!D72,Loka!D72,Marras!D72,Joulu!D72)</f>
        <v>0</v>
      </c>
      <c r="F69" s="23">
        <f t="shared" si="17"/>
        <v>0</v>
      </c>
      <c r="G69" s="34">
        <f>IFERROR((D69/AVERAGE(B69,C69))-1,0)</f>
        <v>0</v>
      </c>
    </row>
    <row r="70" spans="1:7" ht="14.25" x14ac:dyDescent="0.2">
      <c r="A70" s="17" t="s">
        <v>98</v>
      </c>
      <c r="B70" s="8">
        <f>SUM(Tammi!B73,Helmi!B73,Maalis!B73,Huhti!B73,Touko!B73,Kesä!B73,Heinä!B73,Elo!B73,Syys!B73,Loka!B73,Marras!B73,Joulu!B73)</f>
        <v>0</v>
      </c>
      <c r="C70" s="8">
        <f>SUM(Tammi!C73,Helmi!C73,Maalis!C73,Huhti!C73,Touko!C73,Kesä!C73,Heinä!C73,Elo!C73,Syys!C73,Loka!C73,Marras!C73,Joulu!C73)</f>
        <v>0</v>
      </c>
      <c r="D70" s="8">
        <f>SUM(Tammi!D73,Helmi!D73,Maalis!D73,Huhti!D73,Touko!D73,Kesä!D73,Heinä!D73,Elo!D73,Syys!D73,Loka!D73,Marras!D73,Joulu!D73)</f>
        <v>0</v>
      </c>
      <c r="F70" s="23">
        <f t="shared" si="17"/>
        <v>0</v>
      </c>
      <c r="G70" s="34">
        <f>IFERROR((D70/AVERAGE(B70,C70))-1,0)</f>
        <v>0</v>
      </c>
    </row>
    <row r="71" spans="1:7" ht="14.25" x14ac:dyDescent="0.2">
      <c r="A71" s="17"/>
      <c r="G71" s="34"/>
    </row>
    <row r="72" spans="1:7" ht="14.25" x14ac:dyDescent="0.2">
      <c r="A72" s="17" t="s">
        <v>52</v>
      </c>
      <c r="B72" s="8">
        <f>SUM(Tammi!B75,Helmi!B75,Maalis!B75,Huhti!B75,Touko!B75,Kesä!B75,Heinä!B76,Elo!B75,Syys!B75,Loka!B75,Marras!B75,Joulu!B75)</f>
        <v>111175</v>
      </c>
      <c r="C72" s="8">
        <f>SUM(Tammi!C75,Helmi!C75,Maalis!C75,Huhti!C75,Touko!C75,Kesä!C75,Heinä!C76,Elo!C75,Syys!C75,Loka!C75,Marras!C75,Joulu!C75)</f>
        <v>114106</v>
      </c>
      <c r="D72" s="8">
        <f>SUM(Tammi!D75,Helmi!D75,Maalis!D75,Huhti!D75,Touko!D75,Kesä!D75,Heinä!D76,Elo!D75,Syys!D75,Loka!D75,Marras!D75,Joulu!D75)</f>
        <v>128779</v>
      </c>
      <c r="F72" s="23">
        <f t="shared" si="17"/>
        <v>0</v>
      </c>
      <c r="G72" s="34">
        <f t="shared" si="18"/>
        <v>0.14327439952770105</v>
      </c>
    </row>
    <row r="73" spans="1:7" ht="14.25" x14ac:dyDescent="0.2">
      <c r="A73" s="17" t="s">
        <v>45</v>
      </c>
      <c r="B73" s="8">
        <f>SUM(Tammi!B76,Helmi!B76,Maalis!B76,Huhti!B76,Touko!B76,Kesä!B76,Heinä!B76,Elo!B76,Syys!B76,Loka!B76,Marras!B76,Joulu!B76)</f>
        <v>107148</v>
      </c>
      <c r="C73" s="8">
        <f>SUM(Tammi!C76,Helmi!C76,Maalis!C76,Huhti!C76,Touko!C76,Kesä!C76,Heinä!C76,Elo!C76,Syys!C76,Loka!C76,Marras!C76,Joulu!C76)</f>
        <v>106002</v>
      </c>
      <c r="D73" s="8">
        <f>SUM(Tammi!D76,Helmi!D76,Maalis!D76,Huhti!D76,Touko!D76,Kesä!D76,Heinä!D76,Elo!D76,Syys!D76,Loka!D76,Marras!D76,Joulu!D76)</f>
        <v>121359</v>
      </c>
      <c r="F73" s="23">
        <f t="shared" si="17"/>
        <v>0</v>
      </c>
      <c r="G73" s="34">
        <f t="shared" si="18"/>
        <v>0.13871921182266012</v>
      </c>
    </row>
    <row r="74" spans="1:7" ht="14.25" x14ac:dyDescent="0.2">
      <c r="A74" s="17" t="s">
        <v>46</v>
      </c>
      <c r="B74" s="8">
        <f>SUM(Tammi!B77,Helmi!B77,Maalis!B77,Huhti!B77,Touko!B77,Kesä!B77,Heinä!B77,Elo!B77,Syys!B77,Loka!B77,Marras!B77,Joulu!B77)</f>
        <v>4027</v>
      </c>
      <c r="C74" s="8">
        <f>SUM(Tammi!C77,Helmi!C77,Maalis!C77,Huhti!C77,Touko!C77,Kesä!C77,Heinä!C77,Elo!C77,Syys!C77,Loka!C77,Marras!C77,Joulu!C77)</f>
        <v>8104</v>
      </c>
      <c r="D74" s="8">
        <f>SUM(Tammi!D77,Helmi!D77,Maalis!D77,Huhti!D77,Touko!D77,Kesä!D77,Heinä!D77,Elo!D77,Syys!D77,Loka!D77,Marras!D77,Joulu!D77)</f>
        <v>7420</v>
      </c>
      <c r="F74" s="23">
        <f t="shared" si="17"/>
        <v>0</v>
      </c>
      <c r="G74" s="34">
        <f t="shared" si="18"/>
        <v>0.22331217541834958</v>
      </c>
    </row>
    <row r="75" spans="1:7" x14ac:dyDescent="0.2">
      <c r="A75" s="8"/>
      <c r="F75" s="8"/>
      <c r="G75" s="8"/>
    </row>
    <row r="76" spans="1:7" x14ac:dyDescent="0.2">
      <c r="A76" s="8"/>
      <c r="F76" s="8"/>
      <c r="G76" s="8"/>
    </row>
    <row r="77" spans="1:7" ht="120.75" customHeight="1" x14ac:dyDescent="0.2">
      <c r="A77" s="15"/>
    </row>
    <row r="78" spans="1:7" ht="15" x14ac:dyDescent="0.25">
      <c r="A78" s="16" t="s">
        <v>51</v>
      </c>
    </row>
    <row r="79" spans="1:7" x14ac:dyDescent="0.2">
      <c r="A79" s="15"/>
    </row>
    <row r="80" spans="1:7" ht="15" x14ac:dyDescent="0.25">
      <c r="A80" s="16" t="s">
        <v>48</v>
      </c>
    </row>
    <row r="81" spans="1:7" x14ac:dyDescent="0.2">
      <c r="A81" s="15"/>
    </row>
    <row r="82" spans="1:7" ht="14.25" x14ac:dyDescent="0.2">
      <c r="A82" s="17" t="s">
        <v>43</v>
      </c>
      <c r="B82" s="8">
        <f>SUM(Tammi!B83,Helmi!B83,Maalis!B83,Huhti!B83,Touko!B83,Kesä!B83,Heinä!B83,Elo!B83,Syys!B83,Loka!B83,Marras!B83,Joulu!B83)</f>
        <v>107258</v>
      </c>
      <c r="C82" s="8">
        <f>SUM(Tammi!C83,Helmi!C83,Maalis!C83,Huhti!C83,Touko!C83,Kesä!C83,Heinä!C83,Elo!C83,Syys!C83,Loka!C83,Marras!C83,Joulu!C83)</f>
        <v>459192</v>
      </c>
      <c r="D82" s="8">
        <f>SUM(Tammi!D83,Helmi!D83,Maalis!D83,Huhti!D83,Touko!D83,Kesä!D83,Heinä!D83,Elo!D83,Syys!D83,Loka!D83,Marras!D83,Joulu!D83)</f>
        <v>661986</v>
      </c>
      <c r="F82" s="23">
        <f t="shared" ref="F82:F90" si="19">IFERROR(D82/E82,0)</f>
        <v>0</v>
      </c>
      <c r="G82" s="34">
        <f t="shared" ref="G82:G90" si="20">(D82/AVERAGE(B82,C82))-1</f>
        <v>1.3373148556801131</v>
      </c>
    </row>
    <row r="83" spans="1:7" ht="14.25" x14ac:dyDescent="0.2">
      <c r="A83" s="17" t="s">
        <v>41</v>
      </c>
      <c r="B83" s="8">
        <f>SUM(Tammi!B84,Helmi!B84,Maalis!B84,Huhti!B84,Touko!B84,Kesä!B84,Heinä!B84,Elo!B84,Syys!B84,Loka!B84,Marras!B84,Joulu!B84)</f>
        <v>0</v>
      </c>
      <c r="C83" s="8">
        <f>SUM(Tammi!C84,Helmi!C84,Maalis!C84,Huhti!C84,Touko!C84,Kesä!C84,Heinä!C84,Elo!C84,Syys!C84,Loka!C84,Marras!C84,Joulu!C84)</f>
        <v>368713</v>
      </c>
      <c r="D83" s="8">
        <f>SUM(Tammi!D84,Helmi!D84,Maalis!D84,Huhti!D84,Touko!D84,Kesä!D84,Heinä!D84,Elo!D84,Syys!D84,Loka!D84,Marras!D84,Joulu!D84)</f>
        <v>564515</v>
      </c>
      <c r="F83" s="23">
        <f t="shared" si="19"/>
        <v>0</v>
      </c>
      <c r="G83" s="34">
        <f t="shared" si="20"/>
        <v>2.0620835175326069</v>
      </c>
    </row>
    <row r="84" spans="1:7" ht="14.25" x14ac:dyDescent="0.2">
      <c r="A84" s="17" t="s">
        <v>42</v>
      </c>
      <c r="B84" s="8">
        <f>SUM(Tammi!B85,Helmi!B85,Maalis!B85,Huhti!B85,Touko!B85,Kesä!B85,Heinä!B85,Elo!B85,Syys!B85,Loka!B85,Marras!B85,Joulu!B85)</f>
        <v>58148</v>
      </c>
      <c r="C84" s="8">
        <f>SUM(Tammi!C85,Helmi!C85,Maalis!C85,Huhti!C85,Touko!C85,Kesä!C85,Heinä!C85,Elo!C85,Syys!C85,Loka!C85,Marras!C85,Joulu!C85)</f>
        <v>53312</v>
      </c>
      <c r="D84" s="8">
        <f>SUM(Tammi!D85,Helmi!D85,Maalis!D85,Huhti!D85,Touko!D85,Kesä!D85,Heinä!D85,Elo!D85,Syys!D85,Loka!D85,Marras!D85,Joulu!D85)</f>
        <v>57536</v>
      </c>
      <c r="F84" s="23">
        <f t="shared" si="19"/>
        <v>0</v>
      </c>
      <c r="G84" s="34">
        <f t="shared" si="20"/>
        <v>3.2406244392607197E-2</v>
      </c>
    </row>
    <row r="85" spans="1:7" ht="14.25" x14ac:dyDescent="0.2">
      <c r="A85" s="17" t="s">
        <v>40</v>
      </c>
      <c r="B85" s="8">
        <f>SUM(Tammi!B86,Helmi!B86,Maalis!B86,Huhti!B86,Touko!B86,Kesä!B86,Heinä!B86,Elo!B86,Syys!B86,Loka!B86,Marras!B86,Joulu!B86)</f>
        <v>48605</v>
      </c>
      <c r="C85" s="8">
        <f>SUM(Tammi!C86,Helmi!C86,Maalis!C86,Huhti!C86,Touko!C86,Kesä!C86,Heinä!C86,Elo!C86,Syys!C86,Loka!C86,Marras!C86,Joulu!C86)</f>
        <v>37167</v>
      </c>
      <c r="D85" s="8">
        <f>SUM(Tammi!D86,Helmi!D86,Maalis!D86,Huhti!D86,Touko!D86,Kesä!D86,Heinä!D86,Elo!D86,Syys!D86,Loka!D86,Marras!D86,Joulu!D86)</f>
        <v>39935</v>
      </c>
      <c r="F85" s="23">
        <f t="shared" si="19"/>
        <v>0</v>
      </c>
      <c r="G85" s="34">
        <f t="shared" si="20"/>
        <v>-6.8810334374854287E-2</v>
      </c>
    </row>
    <row r="86" spans="1:7" ht="14.25" x14ac:dyDescent="0.2">
      <c r="A86" s="17" t="s">
        <v>39</v>
      </c>
      <c r="B86" s="8">
        <f>SUM(Tammi!B87,Helmi!B87,Maalis!B87,Huhti!B87,Touko!B87,Kesä!B87,Heinä!B87,Elo!B87,Syys!B87,Loka!B87,Marras!B87,Joulu!B87)</f>
        <v>505</v>
      </c>
      <c r="C86" s="8">
        <f>SUM(Tammi!C87,Helmi!C87,Maalis!C87,Huhti!C87,Touko!C87,Kesä!C87,Heinä!C87,Elo!C87,Syys!C87,Loka!C87,Marras!C87,Joulu!C87)</f>
        <v>0</v>
      </c>
      <c r="D86" s="8">
        <f>SUM(Tammi!D87,Helmi!D87,Maalis!D87,Huhti!D87,Touko!D87,Kesä!D87,Heinä!D87,Elo!D87,Syys!D87,Loka!D87,Marras!D87,Joulu!D87)</f>
        <v>0</v>
      </c>
      <c r="F86" s="23">
        <f t="shared" si="19"/>
        <v>0</v>
      </c>
      <c r="G86" s="34">
        <f t="shared" si="20"/>
        <v>-1</v>
      </c>
    </row>
    <row r="87" spans="1:7" ht="14.25" x14ac:dyDescent="0.2">
      <c r="A87" s="17"/>
      <c r="G87" s="34">
        <f>IFERROR((D87/AVERAGE(B87,C87))-1,0)</f>
        <v>0</v>
      </c>
    </row>
    <row r="88" spans="1:7" ht="14.25" x14ac:dyDescent="0.2">
      <c r="A88" s="17" t="s">
        <v>44</v>
      </c>
      <c r="B88" s="8">
        <f>SUM(Tammi!B89,Helmi!B89,Maalis!B89,Huhti!B89,Touko!B89,Kesä!B89,Heinä!B89,Elo!B89,Syys!B89,Loka!B89,Marras!B89,Joulu!B89)</f>
        <v>91593</v>
      </c>
      <c r="C88" s="8">
        <f>SUM(Tammi!C89,Helmi!C89,Maalis!C89,Huhti!C89,Touko!C89,Kesä!C89,Heinä!C89,Elo!C89,Syys!C89,Loka!C89,Marras!C89,Joulu!C89)</f>
        <v>90815</v>
      </c>
      <c r="D88" s="8">
        <f>SUM(Tammi!D89,Helmi!D89,Maalis!D89,Huhti!D89,Touko!D89,Kesä!D89,Heinä!D89,Elo!D89,Syys!D89,Loka!D89,Marras!D89,Joulu!D89)</f>
        <v>99560</v>
      </c>
      <c r="F88" s="23">
        <f t="shared" si="19"/>
        <v>0</v>
      </c>
      <c r="G88" s="34">
        <f t="shared" si="20"/>
        <v>9.1618788649620697E-2</v>
      </c>
    </row>
    <row r="89" spans="1:7" ht="14.25" x14ac:dyDescent="0.2">
      <c r="A89" s="17" t="s">
        <v>45</v>
      </c>
      <c r="B89" s="8">
        <f>SUM(Tammi!B90,Helmi!B90,Maalis!B90,Huhti!B90,Touko!B90,Kesä!B90,Heinä!B90,Elo!B90,Syys!B90,Loka!B90,Marras!B90,Joulu!B90)</f>
        <v>87570</v>
      </c>
      <c r="C89" s="8">
        <f>SUM(Tammi!C90,Helmi!C90,Maalis!C90,Huhti!C90,Touko!C90,Kesä!C90,Heinä!C90,Elo!C90,Syys!C90,Loka!C90,Marras!C90,Joulu!C90)</f>
        <v>84840</v>
      </c>
      <c r="D89" s="8">
        <f>SUM(Tammi!D90,Helmi!D90,Maalis!D90,Huhti!D90,Touko!D90,Kesä!D90,Heinä!D90,Elo!D90,Syys!D90,Loka!D90,Marras!D90,Joulu!D90)</f>
        <v>94928</v>
      </c>
      <c r="F89" s="23">
        <f t="shared" si="19"/>
        <v>0</v>
      </c>
      <c r="G89" s="34">
        <f t="shared" si="20"/>
        <v>0.1011890261585755</v>
      </c>
    </row>
    <row r="90" spans="1:7" ht="14.25" x14ac:dyDescent="0.2">
      <c r="A90" s="17" t="s">
        <v>46</v>
      </c>
      <c r="B90" s="8">
        <f>SUM(Tammi!B91,Helmi!B91,Maalis!B91,Huhti!B91,Touko!B91,Kesä!B91,Heinä!B91,Elo!B91,Syys!B91,Loka!B91,Marras!B91,Joulu!B91)</f>
        <v>4023</v>
      </c>
      <c r="C90" s="8">
        <f>SUM(Tammi!C91,Helmi!C91,Maalis!C91,Huhti!C91,Touko!C91,Kesä!C91,Heinä!C91,Elo!C91,Syys!C91,Loka!C91,Marras!C91,Joulu!C91)</f>
        <v>5975</v>
      </c>
      <c r="D90" s="8">
        <f>SUM(Tammi!D91,Helmi!D91,Maalis!D91,Huhti!D91,Touko!D91,Kesä!D91,Heinä!D91,Elo!D91,Syys!D91,Loka!D91,Marras!D91,Joulu!D91)</f>
        <v>4632</v>
      </c>
      <c r="F90" s="23">
        <f t="shared" si="19"/>
        <v>0</v>
      </c>
      <c r="G90" s="34">
        <f t="shared" si="20"/>
        <v>-7.3414682936587372E-2</v>
      </c>
    </row>
    <row r="91" spans="1:7" ht="120.75" customHeight="1" x14ac:dyDescent="0.2">
      <c r="A91" s="15"/>
    </row>
    <row r="92" spans="1:7" ht="15" x14ac:dyDescent="0.25">
      <c r="A92" s="16" t="s">
        <v>49</v>
      </c>
    </row>
    <row r="93" spans="1:7" x14ac:dyDescent="0.2">
      <c r="A93" s="15"/>
    </row>
    <row r="94" spans="1:7" ht="15" customHeight="1" x14ac:dyDescent="0.2">
      <c r="A94" s="15" t="s">
        <v>50</v>
      </c>
      <c r="B94" s="8">
        <f>SUM(Tammi!B95,Helmi!B95,Maalis!B95,Huhti!B95,Touko!B95,Kesä!B95,Heinä!B95,Elo!B95,Syys!B95,Loka!B95,Marras!B95,Joulu!B95)</f>
        <v>260275</v>
      </c>
      <c r="C94" s="8">
        <f>SUM(Tammi!C95,Helmi!C95,Maalis!C95,Huhti!C95,Touko!C95,Kesä!C95,Heinä!C95,Elo!C95,Syys!C95,Loka!C95,Marras!C95,Joulu!C95)</f>
        <v>831389</v>
      </c>
      <c r="D94" s="8">
        <f>SUM(Tammi!D95,Helmi!D95,Maalis!D95,Huhti!D95,Touko!D95,Kesä!D95,Heinä!D95,Elo!D95,Syys!D95,Loka!D95,Marras!D95,Joulu!D95)</f>
        <v>781715</v>
      </c>
      <c r="F94" s="23">
        <f t="shared" ref="F94" si="21">IFERROR(D94/E94,0)</f>
        <v>0</v>
      </c>
      <c r="G94" s="34">
        <f t="shared" ref="G94" si="22">(D94/AVERAGE(B94,C94))-1</f>
        <v>0.43215311670990331</v>
      </c>
    </row>
    <row r="95" spans="1:7" ht="120" customHeight="1" x14ac:dyDescent="0.2">
      <c r="A95" s="15"/>
    </row>
    <row r="96" spans="1:7" x14ac:dyDescent="0.2">
      <c r="A96" s="15"/>
    </row>
    <row r="97" spans="1:7" ht="15" x14ac:dyDescent="0.25">
      <c r="A97" s="16" t="s">
        <v>76</v>
      </c>
    </row>
    <row r="98" spans="1:7" x14ac:dyDescent="0.2">
      <c r="A98" s="15"/>
    </row>
    <row r="99" spans="1:7" ht="15" x14ac:dyDescent="0.25">
      <c r="A99" s="16" t="s">
        <v>53</v>
      </c>
    </row>
    <row r="100" spans="1:7" ht="14.25" x14ac:dyDescent="0.2">
      <c r="A100" s="18" t="s">
        <v>54</v>
      </c>
    </row>
    <row r="101" spans="1:7" ht="14.25" x14ac:dyDescent="0.2">
      <c r="A101" s="17" t="s">
        <v>55</v>
      </c>
      <c r="B101" s="8">
        <f>SUM(Tammi!B102,Helmi!B102,Maalis!B102,Huhti!B102,Touko!B102,Kesä!B102,Heinä!B102,Elo!B102,Syys!B102,Loka!B102,Marras!B102,Joulu!B102)</f>
        <v>0</v>
      </c>
      <c r="C101" s="8">
        <f>SUM(Tammi!C102,Helmi!C102,Maalis!C102,Huhti!C102,Touko!C102,Kesä!C102,Heinä!C102,Elo!C102,Syys!C102,Loka!C102,Marras!C102,Joulu!C102)</f>
        <v>20033</v>
      </c>
      <c r="D101" s="8">
        <f>SUM(Tammi!D102,Helmi!D102,Maalis!D102,Huhti!D102,Touko!D102,Kesä!D102,Heinä!D102,Elo!D102,Syys!D102,Loka!D102,Marras!D102,Joulu!D102)</f>
        <v>17463</v>
      </c>
      <c r="F101" s="23">
        <f t="shared" ref="F101:F102" si="23">IFERROR(D101/E101,0)</f>
        <v>0</v>
      </c>
      <c r="G101" s="34">
        <f>(D101/AVERAGE(B101,C101))-1</f>
        <v>0.74342335147007432</v>
      </c>
    </row>
    <row r="102" spans="1:7" ht="14.25" x14ac:dyDescent="0.2">
      <c r="A102" s="42" t="s">
        <v>56</v>
      </c>
      <c r="B102" s="8">
        <f>SUM(Tammi!B103,Helmi!B103,Maalis!B103,Huhti!B103,Touko!B103,Kesä!B103,Heinä!B103,Elo!B103,Syys!B103,Loka!B103,Marras!B103,Joulu!B103)</f>
        <v>0</v>
      </c>
      <c r="C102" s="8">
        <f>SUM(Tammi!C103,Helmi!C103,Maalis!C103,Huhti!C103,Touko!C103,Kesä!C103,Heinä!C103,Elo!C103,Syys!C103,Loka!C103,Marras!C103,Joulu!C103)</f>
        <v>458</v>
      </c>
      <c r="D102" s="8">
        <f>SUM(Tammi!D103,Helmi!D103,Maalis!D103,Huhti!D103,Touko!D103,Kesä!D103,Heinä!D103,Elo!D103,Syys!D103,Loka!D103,Marras!D103,Joulu!D103)</f>
        <v>731</v>
      </c>
      <c r="F102" s="23">
        <f t="shared" si="23"/>
        <v>0</v>
      </c>
      <c r="G102" s="34">
        <f t="shared" ref="G102" si="24">(D102/AVERAGE(B102,C102))-1</f>
        <v>2.1921397379912664</v>
      </c>
    </row>
    <row r="103" spans="1:7" ht="14.25" x14ac:dyDescent="0.2">
      <c r="A103" s="43"/>
    </row>
    <row r="104" spans="1:7" ht="120" customHeight="1" x14ac:dyDescent="0.2">
      <c r="A104" s="15"/>
    </row>
    <row r="105" spans="1:7" ht="14.25" x14ac:dyDescent="0.2">
      <c r="A105" s="18" t="s">
        <v>57</v>
      </c>
      <c r="B105" s="8">
        <f>SUM(Tammi!B106,Helmi!B106,Maalis!B106,Huhti!B106,Touko!B106,Kesä!B106,Heinä!B106,Elo!B106,Syys!B106,Loka!B106,Marras!B106,Joulu!B106)</f>
        <v>0</v>
      </c>
      <c r="C105" s="8">
        <f>SUM(Tammi!C106,Helmi!C106,Maalis!C106,Huhti!C106,Touko!C106,Kesä!C106,Heinä!C106,Elo!C106,Syys!C106,Loka!C106,Marras!C106,Joulu!C106)</f>
        <v>0</v>
      </c>
      <c r="D105" s="8">
        <f>SUM(Tammi!D106,Helmi!D106,Maalis!D106,Huhti!D106,Touko!D106,Kesä!D106,Heinä!D106,Elo!D106,Syys!D106,Loka!D106,Marras!D106,Joulu!D106)</f>
        <v>0</v>
      </c>
      <c r="F105" s="23">
        <f t="shared" ref="F105:F107" si="25">IFERROR(D105/E105,0)</f>
        <v>0</v>
      </c>
      <c r="G105" s="34"/>
    </row>
    <row r="106" spans="1:7" ht="14.25" x14ac:dyDescent="0.2">
      <c r="A106" s="17" t="s">
        <v>58</v>
      </c>
      <c r="B106" s="8">
        <f>SUM(Tammi!B107,Helmi!B107,Maalis!B107,Huhti!B107,Touko!B107,Kesä!B107,Heinä!B107,Elo!B107,Syys!B107,Loka!B107,Marras!B107,Joulu!B107)</f>
        <v>0</v>
      </c>
      <c r="C106" s="8">
        <f>SUM(Tammi!C107,Helmi!C107,Maalis!C107,Huhti!C107,Touko!C107,Kesä!C107,Heinä!C107,Elo!C107,Syys!C107,Loka!C107,Marras!C107,Joulu!C107)</f>
        <v>3308</v>
      </c>
      <c r="D106" s="8">
        <f>SUM(Tammi!D107,Helmi!D107,Maalis!D107,Huhti!D107,Touko!D107,Kesä!D107,Heinä!D107,Elo!D107,Syys!D107,Loka!D107,Marras!D107,Joulu!D107)</f>
        <v>3007</v>
      </c>
      <c r="F106" s="23">
        <f t="shared" si="25"/>
        <v>0</v>
      </c>
      <c r="G106" s="34">
        <f t="shared" ref="G106" si="26">(D106/AVERAGE(B106,C106))-1</f>
        <v>0.81801692865779918</v>
      </c>
    </row>
    <row r="107" spans="1:7" ht="15" customHeight="1" x14ac:dyDescent="0.2">
      <c r="A107" s="17" t="s">
        <v>59</v>
      </c>
      <c r="B107" s="8">
        <f>SUM(Tammi!B108,Helmi!B108,Maalis!B108,Huhti!B108,Touko!B108,Kesä!B108,Heinä!B108,Elo!B108,Syys!B108,Loka!B108,Marras!B108,Joulu!B108)</f>
        <v>0</v>
      </c>
      <c r="C107" s="8">
        <f>SUM(Tammi!C108,Helmi!C108,Maalis!C108,Huhti!C108,Touko!C108,Kesä!C108,Heinä!C108,Elo!C108,Syys!C108,Loka!C108,Marras!C108,Joulu!C108)</f>
        <v>0</v>
      </c>
      <c r="D107" s="8">
        <f>SUM(Tammi!D108,Helmi!D108,Maalis!D108,Huhti!D108,Touko!D108,Kesä!D108,Heinä!D108,Elo!D108,Syys!D108,Loka!D108,Marras!D108,Joulu!D108)</f>
        <v>334</v>
      </c>
      <c r="F107" s="23">
        <f t="shared" si="25"/>
        <v>0</v>
      </c>
      <c r="G107" s="34">
        <f>IFERROR((D107/AVERAGE(B107,C107))-1,0)</f>
        <v>0</v>
      </c>
    </row>
    <row r="108" spans="1:7" ht="120" customHeight="1" x14ac:dyDescent="0.2">
      <c r="A108" s="17"/>
    </row>
    <row r="109" spans="1:7" ht="14.25" x14ac:dyDescent="0.2">
      <c r="A109" s="18" t="s">
        <v>60</v>
      </c>
    </row>
    <row r="110" spans="1:7" ht="14.25" x14ac:dyDescent="0.2">
      <c r="A110" s="17" t="s">
        <v>61</v>
      </c>
      <c r="B110" s="8">
        <f>SUM(Tammi!B111,Helmi!B111,Maalis!B111,Huhti!B111,Touko!B111,Kesä!B111,Heinä!B111,Elo!B111,Syys!B111,Loka!B111,Marras!B111,Joulu!B111)</f>
        <v>0</v>
      </c>
      <c r="C110" s="8">
        <f>SUM(Tammi!C111,Helmi!C111,Maalis!C111,Huhti!C111,Touko!C111,Kesä!C111,Heinä!C111,Elo!C111,Syys!C111,Loka!C111,Marras!C111,Joulu!C111)</f>
        <v>1309</v>
      </c>
      <c r="D110" s="8">
        <f>SUM(Tammi!D111,Helmi!D111,Maalis!D111,Huhti!D111,Touko!D111,Kesä!D111,Heinä!D111,Elo!D111,Syys!D111,Loka!D111,Marras!D111,Joulu!D111)</f>
        <v>924</v>
      </c>
      <c r="F110" s="23">
        <f t="shared" ref="F110" si="27">IFERROR(D110/E110,0)</f>
        <v>0</v>
      </c>
      <c r="G110" s="34">
        <f t="shared" ref="G110" si="28">(D110/AVERAGE(B110,C110))-1</f>
        <v>0.41176470588235303</v>
      </c>
    </row>
    <row r="111" spans="1:7" ht="14.25" x14ac:dyDescent="0.2">
      <c r="A111" s="17"/>
    </row>
    <row r="112" spans="1:7" ht="14.25" x14ac:dyDescent="0.2">
      <c r="A112" s="18" t="s">
        <v>62</v>
      </c>
    </row>
    <row r="113" spans="1:7" ht="28.5" x14ac:dyDescent="0.2">
      <c r="A113" s="40" t="s">
        <v>63</v>
      </c>
      <c r="B113" s="8">
        <f>SUM(Tammi!B114,Helmi!B114,Maalis!B114,Huhti!B114,Touko!B114,Kesä!B114,Heinä!B114,Elo!B114,Syys!B114,Loka!B114,Marras!B114,Joulu!B114)</f>
        <v>0</v>
      </c>
      <c r="C113" s="8">
        <f>SUM(Tammi!C114,Helmi!C114,Maalis!C114,Huhti!C114,Touko!C114,Kesä!C114,Heinä!C114,Elo!C114,Syys!C114,Loka!C114,Marras!C114,Joulu!C114)</f>
        <v>60672</v>
      </c>
      <c r="D113" s="8">
        <f>SUM(Tammi!D114,Helmi!D114,Maalis!D114,Huhti!D114,Touko!D114,Kesä!D114,Heinä!D114,Elo!D114,Syys!D114,Loka!D114,Marras!D114,Joulu!D114)</f>
        <v>67390</v>
      </c>
      <c r="F113" s="23">
        <f t="shared" ref="F113:F114" si="29">IFERROR(D113/E113,0)</f>
        <v>0</v>
      </c>
      <c r="G113" s="34">
        <f t="shared" ref="G113" si="30">(D113/AVERAGE(B113,C113))-1</f>
        <v>1.2214530590717301</v>
      </c>
    </row>
    <row r="114" spans="1:7" ht="14.25" x14ac:dyDescent="0.2">
      <c r="A114" s="41"/>
      <c r="B114" s="8">
        <f>SUM(Tammi!B115,Helmi!B115,Maalis!B115,Huhti!B115,Touko!B115,Kesä!B115,Heinä!B115,Elo!B115,Syys!B115,Loka!B115,Marras!B115,Joulu!B115)</f>
        <v>0</v>
      </c>
      <c r="C114" s="8">
        <f>SUM(Tammi!C115,Helmi!C115,Maalis!C115,Huhti!C115,Touko!C115,Kesä!C115,Heinä!C115,Elo!C115,Syys!C115,Loka!C115,Marras!C115,Joulu!C115)</f>
        <v>0</v>
      </c>
      <c r="D114" s="8">
        <f>SUM(Tammi!D115,Helmi!D115,Maalis!D115,Huhti!D115,Touko!D115,Kesä!D115,Heinä!D115,Elo!D115,Syys!D115,Loka!D115,Marras!D115,Joulu!D115)</f>
        <v>0</v>
      </c>
      <c r="F114" s="23">
        <f t="shared" si="29"/>
        <v>0</v>
      </c>
      <c r="G114" s="34">
        <f>IFERROR((D114/AVERAGE(B114,C114))-1,0)</f>
        <v>0</v>
      </c>
    </row>
    <row r="115" spans="1:7" ht="14.25" x14ac:dyDescent="0.2">
      <c r="A115" s="17"/>
    </row>
    <row r="116" spans="1:7" ht="14.25" x14ac:dyDescent="0.2">
      <c r="A116" s="44" t="s">
        <v>64</v>
      </c>
    </row>
    <row r="117" spans="1:7" ht="14.25" x14ac:dyDescent="0.2">
      <c r="A117" s="40" t="s">
        <v>61</v>
      </c>
      <c r="B117" s="8">
        <f>SUM(Tammi!B118,Helmi!B118,Maalis!B118,Huhti!B118,Touko!B118,Kesä!B118,Heinä!B118,Elo!B118,Syys!B118,Loka!B118,Marras!B118,Joulu!B118)</f>
        <v>0</v>
      </c>
      <c r="C117" s="8">
        <f>SUM(Tammi!C118,Helmi!C118,Maalis!C118,Huhti!C118,Touko!C118,Kesä!C118,Heinä!C118,Elo!C118,Syys!C118,Loka!C118,Marras!C118,Joulu!C118)</f>
        <v>48755</v>
      </c>
      <c r="D117" s="8">
        <f>SUM(Tammi!D118,Helmi!D118,Maalis!D118,Huhti!D118,Touko!D118,Kesä!D118,Heinä!D118,Elo!D118,Syys!D118,Loka!D118,Marras!D118,Joulu!D118)</f>
        <v>44251</v>
      </c>
      <c r="F117" s="23">
        <f t="shared" ref="F117" si="31">IFERROR(D117/E117,0)</f>
        <v>0</v>
      </c>
      <c r="G117" s="34">
        <f t="shared" ref="G117" si="32">(D117/AVERAGE(B117,C117))-1</f>
        <v>0.81523946261921854</v>
      </c>
    </row>
    <row r="118" spans="1:7" ht="14.25" x14ac:dyDescent="0.2">
      <c r="A118" s="17"/>
    </row>
    <row r="119" spans="1:7" ht="14.25" x14ac:dyDescent="0.2">
      <c r="A119" s="44" t="s">
        <v>65</v>
      </c>
    </row>
    <row r="120" spans="1:7" ht="14.25" x14ac:dyDescent="0.2">
      <c r="A120" s="40" t="s">
        <v>66</v>
      </c>
      <c r="B120" s="50">
        <f>SUM(Tammi!B121,Helmi!B121,Maalis!B121,Huhti!B121,Touko!B121,Kesä!B121,Heinä!B121,Elo!B121,Syys!B121,Loka!B121,Marras!B121,Joulu!B121)</f>
        <v>0</v>
      </c>
      <c r="C120" s="8">
        <f>SUM(Tammi!C121,Helmi!C121,Maalis!C121,Huhti!C121,Touko!C121,Kesä!C121,Heinä!C121,Elo!C121,Syys!C121,Loka!C121,Marras!C121,Joulu!C121)</f>
        <v>1958</v>
      </c>
      <c r="D120" s="8">
        <f>SUM(Tammi!D121,Helmi!D121,Maalis!D121,Huhti!D121,Touko!D121,Kesä!D121,Heinä!D121,Elo!D121,Syys!D121,Loka!D121,Marras!D121,Joulu!D121)</f>
        <v>489</v>
      </c>
      <c r="F120" s="23">
        <f t="shared" ref="F120" si="33">IFERROR(D120/E120,0)</f>
        <v>0</v>
      </c>
      <c r="G120" s="34">
        <f t="shared" ref="G120" si="34">(D120/AVERAGE(B120,C120))-1</f>
        <v>-0.50051072522982643</v>
      </c>
    </row>
    <row r="121" spans="1:7" ht="14.25" x14ac:dyDescent="0.2">
      <c r="A121" s="17"/>
    </row>
    <row r="122" spans="1:7" ht="14.25" x14ac:dyDescent="0.2">
      <c r="A122" s="44" t="s">
        <v>67</v>
      </c>
    </row>
    <row r="123" spans="1:7" ht="14.25" x14ac:dyDescent="0.2">
      <c r="A123" s="40" t="s">
        <v>68</v>
      </c>
      <c r="B123" s="8">
        <f>SUM(Tammi!B124,Helmi!B124,Maalis!B124,Huhti!B124,Touko!B124,Kesä!B124,Heinä!B124,Elo!B124,Syys!B124,Loka!B124,Marras!B124,Joulu!B124)</f>
        <v>0</v>
      </c>
      <c r="C123" s="8">
        <f>SUM(Tammi!C124,Helmi!C124,Maalis!C124,Huhti!C124,Touko!C124,Kesä!C124,Heinä!C124,Elo!C124,Syys!C124,Loka!C124,Marras!C124,Joulu!C124)</f>
        <v>6090</v>
      </c>
      <c r="D123" s="8">
        <f>SUM(Tammi!D124,Helmi!D124,Maalis!D124,Huhti!D124,Touko!D124,Kesä!D124,Heinä!D124,Elo!D124,Syys!D124,Loka!D124,Marras!D124,Joulu!D124)</f>
        <v>6939</v>
      </c>
      <c r="F123" s="23">
        <f t="shared" ref="F123" si="35">IFERROR(D123/E123,0)</f>
        <v>0</v>
      </c>
      <c r="G123" s="34">
        <f t="shared" ref="G123" si="36">(D123/AVERAGE(B123,C123))-1</f>
        <v>1.2788177339901479</v>
      </c>
    </row>
    <row r="124" spans="1:7" ht="15" customHeight="1" x14ac:dyDescent="0.2">
      <c r="A124" s="17"/>
    </row>
    <row r="125" spans="1:7" ht="15" x14ac:dyDescent="0.25">
      <c r="A125" s="16" t="s">
        <v>93</v>
      </c>
    </row>
    <row r="126" spans="1:7" ht="14.25" x14ac:dyDescent="0.2">
      <c r="A126" s="17" t="s">
        <v>58</v>
      </c>
      <c r="B126" s="8">
        <f>SUM(Tammi!B127,Helmi!B127,Maalis!B127,Huhti!B127,Touko!B127,Kesä!B127,Heinä!B127,Elo!B127,Syys!B127,Loka!B127,Marras!B127,Joulu!B127)</f>
        <v>0</v>
      </c>
      <c r="C126" s="8">
        <f>SUM(Tammi!C127,Helmi!C127,Maalis!C127,Huhti!C127,Touko!C127,Kesä!C127,Heinä!C127,Elo!C127,Syys!C127,Loka!C127,Marras!C127,Joulu!C127)</f>
        <v>358</v>
      </c>
      <c r="D126" s="8">
        <f>SUM(Tammi!D127,Helmi!D127,Maalis!D127,Huhti!D127,Touko!D127,Kesä!D127,Heinä!D127,Elo!D127,Syys!D127,Loka!D127,Marras!D127,Joulu!D127)</f>
        <v>6974</v>
      </c>
      <c r="F126" s="23">
        <f t="shared" ref="F126" si="37">IFERROR(D126/E126,0)</f>
        <v>0</v>
      </c>
    </row>
    <row r="127" spans="1:7" ht="14.25" customHeight="1" x14ac:dyDescent="0.2">
      <c r="A127" s="15"/>
    </row>
    <row r="128" spans="1:7" ht="15" x14ac:dyDescent="0.25">
      <c r="A128" s="16" t="s">
        <v>69</v>
      </c>
    </row>
    <row r="129" spans="1:7" ht="14.25" x14ac:dyDescent="0.2">
      <c r="A129" s="17" t="s">
        <v>70</v>
      </c>
      <c r="B129" s="8">
        <f>SUM(Tammi!B130,Helmi!B130,Maalis!B130,Huhti!B130,Touko!B130,Kesä!B130,Heinä!B130,Elo!B130,Syys!B130,Loka!B130,Marras!B130,Joulu!B130)</f>
        <v>0</v>
      </c>
      <c r="C129" s="8">
        <f>SUM(Tammi!C130,Helmi!C130,Maalis!C130,Huhti!C130,Touko!C130,Kesä!C130,Heinä!C130,Elo!C130,Syys!C130,Loka!C130,Marras!C130,Joulu!C130)</f>
        <v>0</v>
      </c>
      <c r="D129" s="8">
        <f>SUM(Tammi!D130,Helmi!D130,Maalis!D130,Huhti!D130,Touko!D130,Kesä!D130,Heinä!D130,Elo!D130,Syys!D130,Loka!D130,Marras!D130,Joulu!D130)</f>
        <v>97253</v>
      </c>
      <c r="F129" s="23">
        <f t="shared" ref="F129" si="38">IFERROR(D129/E129,0)</f>
        <v>0</v>
      </c>
    </row>
    <row r="130" spans="1:7" ht="14.25" customHeight="1" x14ac:dyDescent="0.2">
      <c r="A130" s="15"/>
    </row>
    <row r="131" spans="1:7" ht="15" x14ac:dyDescent="0.25">
      <c r="A131" s="16" t="s">
        <v>71</v>
      </c>
    </row>
    <row r="132" spans="1:7" ht="14.25" x14ac:dyDescent="0.2">
      <c r="A132" s="18" t="s">
        <v>72</v>
      </c>
    </row>
    <row r="133" spans="1:7" ht="14.25" x14ac:dyDescent="0.2">
      <c r="A133" s="17" t="s">
        <v>73</v>
      </c>
      <c r="B133" s="8">
        <f>SUM(Tammi!B134,Helmi!B134,Maalis!B134,Huhti!B134,Touko!B134,Kesä!B134,Heinä!B134,Elo!B134,Syys!B134,Loka!B134,Marras!B134,Joulu!B134)</f>
        <v>0</v>
      </c>
      <c r="C133" s="8">
        <f>SUM(Tammi!C134,Helmi!C134,Maalis!C134,Huhti!C134,Touko!C134,Kesä!C134,Heinä!C134,Elo!C134,Syys!C134,Loka!C134,Marras!C134,Joulu!C134)</f>
        <v>0</v>
      </c>
      <c r="D133" s="8">
        <f>SUM(Tammi!D134,Helmi!D134,Maalis!D134,Huhti!D134,Touko!D134,Kesä!D134,Heinä!D134,Elo!D134,Syys!D134,Loka!D134,Marras!D134,Joulu!D134)</f>
        <v>234</v>
      </c>
      <c r="F133" s="23">
        <f t="shared" ref="F133" si="39">IFERROR(D133/E133,0)</f>
        <v>0</v>
      </c>
      <c r="G133" s="34">
        <f>IFERROR((D133/AVERAGE(B133,C133))-1,0)</f>
        <v>0</v>
      </c>
    </row>
    <row r="134" spans="1:7" x14ac:dyDescent="0.2">
      <c r="A134" s="15"/>
    </row>
    <row r="135" spans="1:7" ht="14.25" x14ac:dyDescent="0.2">
      <c r="A135" s="18" t="s">
        <v>74</v>
      </c>
    </row>
    <row r="136" spans="1:7" ht="14.25" x14ac:dyDescent="0.2">
      <c r="A136" s="17" t="s">
        <v>73</v>
      </c>
      <c r="B136" s="8">
        <f>SUM(Tammi!B137,Helmi!B137,Maalis!B137,Huhti!B137,Touko!B137,Kesä!B137,Heinä!B137,Elo!B137,Syys!B137,Loka!B137,Marras!B137,Joulu!B137)</f>
        <v>0</v>
      </c>
      <c r="C136" s="8">
        <f>SUM(Tammi!C137,Helmi!C137,Maalis!C137,Huhti!C137,Touko!C137,Kesä!C137,Heinä!C137,Elo!C137,Syys!C137,Loka!C137,Marras!C137,Joulu!C137)</f>
        <v>0</v>
      </c>
      <c r="D136" s="8">
        <f>SUM(Tammi!D137,Helmi!D137,Maalis!D137,Huhti!D137,Touko!D137,Kesä!D137,Heinä!D137,Elo!D137,Syys!D137,Loka!D137,Marras!D137,Joulu!D137)</f>
        <v>287</v>
      </c>
      <c r="F136" s="23">
        <f t="shared" ref="F136:F137" si="40">IFERROR(D136/E136,0)</f>
        <v>0</v>
      </c>
      <c r="G136" s="34">
        <f>IFERROR((D136/AVERAGE(B136,C136))-1,0)</f>
        <v>0</v>
      </c>
    </row>
    <row r="137" spans="1:7" ht="14.25" x14ac:dyDescent="0.2">
      <c r="A137" s="17" t="s">
        <v>75</v>
      </c>
      <c r="B137" s="8">
        <f>SUM(Tammi!B138,Helmi!B138,Maalis!B138,Huhti!B138,Touko!B138,Kesä!B138,Heinä!B138,Elo!B138,Syys!B138,Loka!B138,Marras!B138,Joulu!B138)</f>
        <v>0</v>
      </c>
      <c r="C137" s="8">
        <f>SUM(Tammi!C138,Helmi!C138,Maalis!C138,Huhti!C138,Touko!C138,Kesä!C138,Heinä!C138,Elo!C138,Syys!C138,Loka!C138,Marras!C138,Joulu!C138)</f>
        <v>0</v>
      </c>
      <c r="D137" s="8">
        <f>SUM(Tammi!D138,Helmi!D138,Maalis!D138,Huhti!D138,Touko!D138,Kesä!D138,Heinä!D138,Elo!D138,Syys!D138,Loka!D138,Marras!D138,Joulu!D138)</f>
        <v>0</v>
      </c>
      <c r="F137" s="23">
        <f t="shared" si="40"/>
        <v>0</v>
      </c>
      <c r="G137" s="34">
        <f>IFERROR((D137/AVERAGE(B137,C137))-1,0)</f>
        <v>0</v>
      </c>
    </row>
    <row r="138" spans="1:7" ht="14.25" x14ac:dyDescent="0.2">
      <c r="A138" s="17"/>
    </row>
    <row r="139" spans="1:7" ht="14.25" x14ac:dyDescent="0.2">
      <c r="A139" s="18" t="s">
        <v>79</v>
      </c>
    </row>
    <row r="140" spans="1:7" ht="14.25" x14ac:dyDescent="0.2">
      <c r="A140" s="17" t="s">
        <v>80</v>
      </c>
      <c r="B140" s="8">
        <f>SUM(Tammi!B141,Helmi!B141,Maalis!B141,Huhti!B141,Touko!B141,Kesä!B141,Heinä!B141,Elo!B141,Syys!B141,Loka!B141,Marras!B141,Joulu!B141)</f>
        <v>0</v>
      </c>
      <c r="C140" s="8">
        <f>SUM(Tammi!C141,Helmi!C141,Maalis!C141,Huhti!C141,Touko!C141,Kesä!C141,Heinä!C141,Elo!C141,Syys!C141,Loka!C141,Marras!C141,Joulu!C141)</f>
        <v>0</v>
      </c>
      <c r="D140" s="8">
        <f>SUM(Tammi!D141,Helmi!D141,Maalis!D141,Huhti!D141,Touko!D141,Kesä!D141,Heinä!D141,Elo!D141,Syys!D141,Loka!D141,Marras!D141,Joulu!D141)</f>
        <v>832</v>
      </c>
      <c r="F140" s="23">
        <f t="shared" ref="F140" si="41">IFERROR(D140/E140,0)</f>
        <v>0</v>
      </c>
      <c r="G140" s="34">
        <f>IFERROR((D140/AVERAGE(B140,C140))-1,0)</f>
        <v>0</v>
      </c>
    </row>
    <row r="141" spans="1:7" ht="14.25" x14ac:dyDescent="0.2">
      <c r="A141" s="17"/>
    </row>
    <row r="142" spans="1:7" ht="14.25" x14ac:dyDescent="0.2">
      <c r="A142" s="18" t="s">
        <v>81</v>
      </c>
    </row>
    <row r="143" spans="1:7" ht="14.25" x14ac:dyDescent="0.2">
      <c r="A143" s="17" t="s">
        <v>82</v>
      </c>
      <c r="B143" s="8">
        <f>SUM(Tammi!B144,Helmi!B144,Maalis!B144,Huhti!B144,Touko!B144,Kesä!B144,Heinä!B144,Elo!B144,Syys!B144,Loka!B144,Marras!B144,Joulu!B144)</f>
        <v>0</v>
      </c>
      <c r="C143" s="8">
        <f>SUM(Tammi!C144,Helmi!C144,Maalis!C144,Huhti!C144,Touko!C144,Kesä!C144,Heinä!C144,Elo!C144,Syys!C144,Loka!C144,Marras!C144,Joulu!C144)</f>
        <v>0</v>
      </c>
      <c r="D143" s="8">
        <f>SUM(Tammi!D144,Helmi!D144,Maalis!D144,Huhti!D144,Touko!D144,Kesä!D144,Heinä!D144,Elo!D144,Syys!D144,Loka!D144,Marras!D144,Joulu!D144)</f>
        <v>884</v>
      </c>
      <c r="F143" s="23">
        <f t="shared" ref="F143:F146" si="42">IFERROR(D143/E143,0)</f>
        <v>0</v>
      </c>
      <c r="G143" s="34">
        <f>IFERROR((D143/AVERAGE(B143,C143))-1,0)</f>
        <v>0</v>
      </c>
    </row>
    <row r="144" spans="1:7" ht="14.25" x14ac:dyDescent="0.2">
      <c r="A144" s="17" t="s">
        <v>83</v>
      </c>
      <c r="B144" s="8">
        <f>SUM(Tammi!B145,Helmi!B145,Maalis!B145,Huhti!B145,Touko!B145,Kesä!B145,Heinä!B145,Elo!B145,Syys!B145,Loka!B145,Marras!B145,Joulu!B145)</f>
        <v>0</v>
      </c>
      <c r="C144" s="8">
        <f>SUM(Tammi!C145,Helmi!C145,Maalis!C145,Huhti!C145,Touko!C145,Kesä!C145,Heinä!C145,Elo!C145,Syys!C145,Loka!C145,Marras!C145,Joulu!C145)</f>
        <v>0</v>
      </c>
      <c r="D144" s="8">
        <f>SUM(Tammi!D145,Helmi!D145,Maalis!D145,Huhti!D145,Touko!D145,Kesä!D145,Heinä!D145,Elo!D145,Syys!D145,Loka!D145,Marras!D145,Joulu!D145)</f>
        <v>662</v>
      </c>
      <c r="F144" s="23">
        <f t="shared" si="42"/>
        <v>0</v>
      </c>
      <c r="G144" s="34">
        <f t="shared" ref="G144:G146" si="43">IFERROR((D144/AVERAGE(B144,C144))-1,0)</f>
        <v>0</v>
      </c>
    </row>
    <row r="145" spans="1:7" ht="14.25" x14ac:dyDescent="0.2">
      <c r="A145" s="17" t="s">
        <v>85</v>
      </c>
      <c r="B145" s="8">
        <f>SUM(Tammi!B146,Helmi!B146,Maalis!B146,Huhti!B146,Touko!B146,Kesä!B146,Heinä!B146,Elo!B146,Syys!B146,Loka!B146,Marras!B146,Joulu!B146)</f>
        <v>0</v>
      </c>
      <c r="C145" s="8">
        <f>SUM(Tammi!C146,Helmi!C146,Maalis!C146,Huhti!C146,Touko!C146,Kesä!C146,Heinä!C146,Elo!C146,Syys!C146,Loka!C146,Marras!C146,Joulu!C146)</f>
        <v>0</v>
      </c>
      <c r="D145" s="8">
        <f>SUM(Tammi!D146,Helmi!D146,Maalis!D146,Huhti!D146,Touko!D146,Kesä!D146,Heinä!D146,Elo!D146,Syys!D146,Loka!D146,Marras!D146,Joulu!D146)</f>
        <v>75</v>
      </c>
      <c r="F145" s="23">
        <f t="shared" si="42"/>
        <v>0</v>
      </c>
      <c r="G145" s="34">
        <f t="shared" si="43"/>
        <v>0</v>
      </c>
    </row>
    <row r="146" spans="1:7" ht="14.25" x14ac:dyDescent="0.2">
      <c r="A146" s="17" t="s">
        <v>84</v>
      </c>
      <c r="B146" s="8">
        <f>SUM(Tammi!B147,Helmi!B147,Maalis!B147,Huhti!B147,Touko!B147,Kesä!B147,Heinä!B147,Elo!B147,Syys!B147,Loka!B147,Marras!B147,Joulu!B147)</f>
        <v>0</v>
      </c>
      <c r="C146" s="8">
        <f>SUM(Tammi!C147,Helmi!C147,Maalis!C147,Huhti!C147,Touko!C147,Kesä!C147,Heinä!C147,Elo!C147,Syys!C147,Loka!C147,Marras!C147,Joulu!C147)</f>
        <v>0</v>
      </c>
      <c r="D146" s="8">
        <f>SUM(Tammi!D147,Helmi!D147,Maalis!D147,Huhti!D147,Touko!D147,Kesä!D147,Heinä!D147,Elo!D147,Syys!D147,Loka!D147,Marras!D147,Joulu!D147)</f>
        <v>490</v>
      </c>
      <c r="F146" s="23">
        <f t="shared" si="42"/>
        <v>0</v>
      </c>
      <c r="G146" s="34">
        <f t="shared" si="43"/>
        <v>0</v>
      </c>
    </row>
    <row r="147" spans="1:7" ht="14.25" x14ac:dyDescent="0.2">
      <c r="A147" s="17"/>
    </row>
    <row r="148" spans="1:7" ht="14.25" x14ac:dyDescent="0.2">
      <c r="A148" s="18" t="s">
        <v>86</v>
      </c>
    </row>
    <row r="149" spans="1:7" ht="14.25" x14ac:dyDescent="0.2">
      <c r="A149" s="17" t="s">
        <v>87</v>
      </c>
      <c r="B149" s="8">
        <f>SUM(Tammi!B150,Helmi!B150,Maalis!B150,Huhti!B150,Touko!B150,Kesä!B150,Heinä!B150,Elo!B150,Syys!B150,Loka!B150,Marras!B150,Joulu!B150)</f>
        <v>0</v>
      </c>
      <c r="C149" s="8">
        <f>SUM(Tammi!C150,Helmi!C150,Maalis!C150,Huhti!C150,Touko!C150,Kesä!C150,Heinä!C150,Elo!C150,Syys!C150,Loka!C150,Marras!C150,Joulu!C150)</f>
        <v>3414</v>
      </c>
      <c r="D149" s="8">
        <f>SUM(Tammi!D150,Helmi!D150,Maalis!D150,Huhti!D150,Touko!D150,Kesä!D150,Heinä!D150,Elo!D150,Syys!D150,Loka!D150,Marras!D150,Joulu!D150)</f>
        <v>3270</v>
      </c>
      <c r="F149" s="23">
        <f t="shared" ref="F149:F150" si="44">IFERROR(D149/E149,0)</f>
        <v>0</v>
      </c>
      <c r="G149" s="34">
        <f t="shared" ref="G149:G150" si="45">(D149/AVERAGE(B149,C149))-1</f>
        <v>0.91564147627416514</v>
      </c>
    </row>
    <row r="150" spans="1:7" ht="14.25" x14ac:dyDescent="0.2">
      <c r="A150" s="17" t="s">
        <v>88</v>
      </c>
      <c r="B150" s="8">
        <f>SUM(Tammi!B151,Helmi!B151,Maalis!B151,Huhti!B151,Touko!B151,Kesä!B151,Heinä!B151,Elo!B151,Syys!B151,Loka!B151,Marras!B151,Joulu!B151)</f>
        <v>0</v>
      </c>
      <c r="C150" s="8">
        <f>SUM(Tammi!C151,Helmi!C151,Maalis!C151,Huhti!C151,Touko!C151,Kesä!C151,Heinä!C151,Elo!C151,Syys!C151,Loka!C151,Marras!C151,Joulu!C151)</f>
        <v>931</v>
      </c>
      <c r="D150" s="8">
        <f>SUM(Tammi!D151,Helmi!D151,Maalis!D151,Huhti!D151,Touko!D151,Kesä!D151,Heinä!D151,Elo!D151,Syys!D151,Loka!D151,Marras!D151,Joulu!D151)</f>
        <v>865</v>
      </c>
      <c r="F150" s="23">
        <f t="shared" si="44"/>
        <v>0</v>
      </c>
      <c r="G150" s="34">
        <f t="shared" si="45"/>
        <v>0.8582169709989258</v>
      </c>
    </row>
    <row r="151" spans="1:7" ht="15.75" customHeight="1" x14ac:dyDescent="0.2">
      <c r="A151" s="17"/>
    </row>
    <row r="152" spans="1:7" ht="15" x14ac:dyDescent="0.25">
      <c r="A152" s="16" t="s">
        <v>89</v>
      </c>
    </row>
    <row r="153" spans="1:7" ht="14.25" x14ac:dyDescent="0.2">
      <c r="A153" s="17" t="s">
        <v>90</v>
      </c>
      <c r="B153" s="8">
        <f>SUM(Tammi!B154,Helmi!B154,Maalis!B154,Huhti!B154,Touko!B154,Kesä!B154,Heinä!B154,Elo!B154,Syys!B154,Loka!B154,Marras!B154,Joulu!B154)</f>
        <v>0</v>
      </c>
      <c r="C153" s="8">
        <f>SUM(Tammi!C154,Helmi!C154,Maalis!C154,Huhti!C154,Touko!C154,Kesä!C154,Heinä!C154,Elo!C154,Syys!C154,Loka!C154,Marras!C154,Joulu!C154)</f>
        <v>19850</v>
      </c>
      <c r="D153" s="8">
        <f>SUM(Tammi!D154,Helmi!D154,Maalis!D154,Huhti!D154,Touko!D154,Kesä!D154,Heinä!D154,Elo!D154,Syys!D154,Loka!D154,Marras!D154,Joulu!D154)</f>
        <v>28579</v>
      </c>
      <c r="F153" s="23">
        <f t="shared" ref="F153:F155" si="46">IFERROR(D153/E153,0)</f>
        <v>0</v>
      </c>
      <c r="G153" s="34">
        <f t="shared" ref="G153:G155" si="47">(D153/AVERAGE(B153,C153))-1</f>
        <v>1.8794962216624684</v>
      </c>
    </row>
    <row r="154" spans="1:7" ht="14.25" x14ac:dyDescent="0.2">
      <c r="A154" s="17" t="s">
        <v>91</v>
      </c>
      <c r="B154" s="8">
        <f>SUM(Tammi!B155,Helmi!B155,Maalis!B155,Huhti!B155,Touko!B155,Kesä!B155,Heinä!B155,Elo!B155,Syys!B155,Loka!B155,Marras!B155,Joulu!B155)</f>
        <v>0</v>
      </c>
      <c r="C154" s="8">
        <f>SUM(Tammi!C155,Helmi!C155,Maalis!C155,Huhti!C155,Touko!C155,Kesä!C155,Heinä!C155,Elo!C155,Syys!C155,Loka!C155,Marras!C155,Joulu!C155)</f>
        <v>458</v>
      </c>
      <c r="D154" s="8">
        <f>SUM(Tammi!D155,Helmi!D155,Maalis!D155,Huhti!D155,Touko!D155,Kesä!D155,Heinä!D155,Elo!D155,Syys!D155,Loka!D155,Marras!D155,Joulu!D155)</f>
        <v>497</v>
      </c>
      <c r="F154" s="23">
        <f t="shared" si="46"/>
        <v>0</v>
      </c>
      <c r="G154" s="34">
        <f t="shared" si="47"/>
        <v>1.1703056768558953</v>
      </c>
    </row>
    <row r="155" spans="1:7" ht="14.25" x14ac:dyDescent="0.2">
      <c r="A155" s="17" t="s">
        <v>92</v>
      </c>
      <c r="B155" s="8">
        <f>SUM(Tammi!B156,Helmi!B156,Maalis!B156,Huhti!B156,Touko!B156,Kesä!B156,Heinä!B156,Elo!B156,Syys!B156,Loka!B156,Marras!B156,Joulu!B156)</f>
        <v>0</v>
      </c>
      <c r="C155" s="8">
        <f>SUM(Tammi!C156,Helmi!C156,Maalis!C156,Huhti!C156,Touko!C156,Kesä!C156,Heinä!C156,Elo!C156,Syys!C156,Loka!C156,Marras!C156,Joulu!C156)</f>
        <v>71</v>
      </c>
      <c r="D155" s="8">
        <f>SUM(Tammi!D156,Helmi!D156,Maalis!D156,Huhti!D156,Touko!D156,Kesä!D156,Heinä!D156,Elo!D156,Syys!D156,Loka!D156,Marras!D156,Joulu!D156)</f>
        <v>94</v>
      </c>
      <c r="F155" s="23">
        <f t="shared" si="46"/>
        <v>0</v>
      </c>
      <c r="G155" s="34">
        <f t="shared" si="47"/>
        <v>1.647887323943662</v>
      </c>
    </row>
    <row r="156" spans="1:7" ht="14.25" x14ac:dyDescent="0.2">
      <c r="A156" s="17"/>
    </row>
    <row r="157" spans="1:7" ht="14.25" x14ac:dyDescent="0.2">
      <c r="A157" s="17"/>
    </row>
    <row r="158" spans="1:7" ht="14.25" x14ac:dyDescent="0.2">
      <c r="A158" s="17"/>
    </row>
    <row r="159" spans="1:7" ht="14.25" x14ac:dyDescent="0.2">
      <c r="A159" s="17"/>
    </row>
    <row r="160" spans="1:7" ht="14.25" x14ac:dyDescent="0.2">
      <c r="A160" s="17"/>
    </row>
    <row r="161" spans="1:1" s="8" customFormat="1" ht="14.25" x14ac:dyDescent="0.2">
      <c r="A161" s="17"/>
    </row>
    <row r="162" spans="1:1" s="8" customFormat="1" ht="14.25" x14ac:dyDescent="0.2">
      <c r="A162" s="17"/>
    </row>
    <row r="163" spans="1:1" s="8" customFormat="1" ht="14.25" x14ac:dyDescent="0.2">
      <c r="A163" s="17"/>
    </row>
    <row r="164" spans="1:1" s="8" customFormat="1" ht="14.25" x14ac:dyDescent="0.2">
      <c r="A164" s="17"/>
    </row>
    <row r="165" spans="1:1" s="8" customFormat="1" ht="14.25" x14ac:dyDescent="0.2">
      <c r="A165" s="17"/>
    </row>
    <row r="166" spans="1:1" s="8" customFormat="1" ht="14.25" x14ac:dyDescent="0.2">
      <c r="A166" s="17"/>
    </row>
    <row r="167" spans="1:1" s="8" customFormat="1" ht="14.25" x14ac:dyDescent="0.2">
      <c r="A167" s="17"/>
    </row>
    <row r="168" spans="1:1" s="8" customFormat="1" ht="14.25" x14ac:dyDescent="0.2">
      <c r="A168" s="17"/>
    </row>
    <row r="169" spans="1:1" s="8" customFormat="1" ht="14.25" x14ac:dyDescent="0.2">
      <c r="A169" s="17"/>
    </row>
    <row r="170" spans="1:1" s="8" customFormat="1" ht="14.25" x14ac:dyDescent="0.2">
      <c r="A170" s="17"/>
    </row>
    <row r="171" spans="1:1" s="8" customFormat="1" ht="14.25" x14ac:dyDescent="0.2">
      <c r="A171" s="17"/>
    </row>
    <row r="172" spans="1:1" s="8" customFormat="1" ht="14.25" x14ac:dyDescent="0.2">
      <c r="A172" s="17"/>
    </row>
    <row r="173" spans="1:1" s="8" customFormat="1" ht="14.25" x14ac:dyDescent="0.2">
      <c r="A173" s="17"/>
    </row>
    <row r="174" spans="1:1" s="8" customFormat="1" ht="14.25" x14ac:dyDescent="0.2">
      <c r="A174" s="17"/>
    </row>
    <row r="175" spans="1:1" s="8" customFormat="1" ht="14.25" x14ac:dyDescent="0.2">
      <c r="A175" s="17"/>
    </row>
    <row r="176" spans="1:1" s="8" customFormat="1" ht="14.25" x14ac:dyDescent="0.2">
      <c r="A176" s="17"/>
    </row>
    <row r="177" spans="1:1" s="8" customFormat="1" ht="14.25" x14ac:dyDescent="0.2">
      <c r="A177" s="17"/>
    </row>
    <row r="178" spans="1:1" s="8" customFormat="1" ht="14.25" x14ac:dyDescent="0.2">
      <c r="A178" s="17"/>
    </row>
    <row r="179" spans="1:1" s="8" customFormat="1" ht="14.25" x14ac:dyDescent="0.2">
      <c r="A179" s="17"/>
    </row>
    <row r="180" spans="1:1" s="8" customFormat="1" ht="14.25" x14ac:dyDescent="0.2">
      <c r="A180" s="17"/>
    </row>
    <row r="181" spans="1:1" s="8" customFormat="1" ht="14.25" x14ac:dyDescent="0.2">
      <c r="A181" s="17"/>
    </row>
    <row r="182" spans="1:1" s="8" customFormat="1" ht="14.25" x14ac:dyDescent="0.2">
      <c r="A182" s="17"/>
    </row>
    <row r="183" spans="1:1" s="8" customFormat="1" ht="14.25" x14ac:dyDescent="0.2">
      <c r="A183" s="17"/>
    </row>
    <row r="184" spans="1:1" s="8" customFormat="1" ht="14.25" x14ac:dyDescent="0.2">
      <c r="A184" s="17"/>
    </row>
    <row r="185" spans="1:1" s="8" customFormat="1" ht="14.25" x14ac:dyDescent="0.2">
      <c r="A185" s="17"/>
    </row>
    <row r="186" spans="1:1" s="8" customFormat="1" ht="14.25" x14ac:dyDescent="0.2">
      <c r="A186" s="17"/>
    </row>
    <row r="187" spans="1:1" s="8" customFormat="1" ht="14.25" x14ac:dyDescent="0.2">
      <c r="A187" s="17"/>
    </row>
    <row r="188" spans="1:1" s="8" customFormat="1" ht="14.25" x14ac:dyDescent="0.2">
      <c r="A188" s="17"/>
    </row>
    <row r="189" spans="1:1" s="8" customFormat="1" ht="14.25" x14ac:dyDescent="0.2">
      <c r="A189" s="17"/>
    </row>
    <row r="190" spans="1:1" s="8" customFormat="1" ht="14.25" x14ac:dyDescent="0.2">
      <c r="A190" s="17"/>
    </row>
    <row r="191" spans="1:1" s="8" customFormat="1" ht="14.25" x14ac:dyDescent="0.2">
      <c r="A191" s="17"/>
    </row>
    <row r="192" spans="1:1" s="8" customFormat="1" ht="14.25" x14ac:dyDescent="0.2">
      <c r="A192" s="17"/>
    </row>
    <row r="193" spans="1:1" s="8" customFormat="1" ht="14.25" x14ac:dyDescent="0.2">
      <c r="A193" s="17"/>
    </row>
    <row r="194" spans="1:1" s="8" customFormat="1" ht="14.25" x14ac:dyDescent="0.2">
      <c r="A194" s="17"/>
    </row>
    <row r="195" spans="1:1" s="8" customFormat="1" ht="14.25" x14ac:dyDescent="0.2">
      <c r="A195" s="17"/>
    </row>
    <row r="196" spans="1:1" s="8" customFormat="1" x14ac:dyDescent="0.2">
      <c r="A196" s="15"/>
    </row>
    <row r="197" spans="1:1" s="8" customFormat="1" x14ac:dyDescent="0.2">
      <c r="A197" s="15"/>
    </row>
    <row r="198" spans="1:1" s="8" customFormat="1" x14ac:dyDescent="0.2">
      <c r="A198" s="15"/>
    </row>
    <row r="199" spans="1:1" s="8" customFormat="1" x14ac:dyDescent="0.2">
      <c r="A199" s="15"/>
    </row>
    <row r="200" spans="1:1" s="8" customFormat="1" x14ac:dyDescent="0.2">
      <c r="A200" s="15"/>
    </row>
    <row r="201" spans="1:1" s="8" customFormat="1" x14ac:dyDescent="0.2">
      <c r="A201" s="15"/>
    </row>
    <row r="202" spans="1:1" s="8" customFormat="1" x14ac:dyDescent="0.2">
      <c r="A202" s="15"/>
    </row>
    <row r="203" spans="1:1" s="8" customFormat="1" x14ac:dyDescent="0.2">
      <c r="A203" s="15"/>
    </row>
    <row r="204" spans="1:1" s="8" customFormat="1" x14ac:dyDescent="0.2">
      <c r="A204" s="15"/>
    </row>
    <row r="205" spans="1:1" s="8" customFormat="1" x14ac:dyDescent="0.2">
      <c r="A205" s="15"/>
    </row>
    <row r="206" spans="1:1" s="8" customFormat="1" x14ac:dyDescent="0.2">
      <c r="A206" s="15"/>
    </row>
    <row r="207" spans="1:1" s="8" customFormat="1" x14ac:dyDescent="0.2">
      <c r="A207" s="15"/>
    </row>
    <row r="208" spans="1:1" s="8" customFormat="1" x14ac:dyDescent="0.2">
      <c r="A208" s="15"/>
    </row>
    <row r="209" spans="1:1" s="8" customFormat="1" x14ac:dyDescent="0.2">
      <c r="A209" s="15"/>
    </row>
    <row r="210" spans="1:1" s="8" customFormat="1" x14ac:dyDescent="0.2">
      <c r="A210" s="15"/>
    </row>
    <row r="211" spans="1:1" s="8" customFormat="1" x14ac:dyDescent="0.2">
      <c r="A211" s="15"/>
    </row>
    <row r="212" spans="1:1" s="8" customFormat="1" x14ac:dyDescent="0.2">
      <c r="A212" s="15"/>
    </row>
    <row r="213" spans="1:1" s="8" customFormat="1" x14ac:dyDescent="0.2">
      <c r="A213" s="15"/>
    </row>
    <row r="214" spans="1:1" s="8" customFormat="1" x14ac:dyDescent="0.2">
      <c r="A214" s="15"/>
    </row>
    <row r="215" spans="1:1" s="8" customFormat="1" x14ac:dyDescent="0.2">
      <c r="A215" s="15"/>
    </row>
    <row r="216" spans="1:1" s="8" customFormat="1" x14ac:dyDescent="0.2">
      <c r="A216" s="15"/>
    </row>
    <row r="217" spans="1:1" s="8" customFormat="1" x14ac:dyDescent="0.2">
      <c r="A217" s="15"/>
    </row>
    <row r="218" spans="1:1" s="8" customFormat="1" x14ac:dyDescent="0.2">
      <c r="A218" s="15"/>
    </row>
    <row r="219" spans="1:1" s="8" customFormat="1" x14ac:dyDescent="0.2">
      <c r="A219" s="15"/>
    </row>
    <row r="220" spans="1:1" s="8" customFormat="1" x14ac:dyDescent="0.2">
      <c r="A220" s="15"/>
    </row>
    <row r="221" spans="1:1" s="8" customFormat="1" x14ac:dyDescent="0.2">
      <c r="A221" s="15"/>
    </row>
    <row r="222" spans="1:1" s="8" customFormat="1" x14ac:dyDescent="0.2">
      <c r="A222" s="15"/>
    </row>
    <row r="223" spans="1:1" s="8" customFormat="1" x14ac:dyDescent="0.2">
      <c r="A223" s="15"/>
    </row>
    <row r="224" spans="1:1" s="8" customFormat="1" x14ac:dyDescent="0.2">
      <c r="A224" s="15"/>
    </row>
    <row r="225" spans="1:1" s="8" customFormat="1" x14ac:dyDescent="0.2">
      <c r="A225" s="15"/>
    </row>
    <row r="226" spans="1:1" s="8" customFormat="1" x14ac:dyDescent="0.2">
      <c r="A226" s="15"/>
    </row>
    <row r="227" spans="1:1" s="8" customFormat="1" x14ac:dyDescent="0.2">
      <c r="A227" s="15"/>
    </row>
    <row r="228" spans="1:1" s="8" customFormat="1" x14ac:dyDescent="0.2">
      <c r="A228" s="15"/>
    </row>
    <row r="229" spans="1:1" s="8" customFormat="1" x14ac:dyDescent="0.2">
      <c r="A229" s="15"/>
    </row>
    <row r="230" spans="1:1" s="8" customFormat="1" x14ac:dyDescent="0.2">
      <c r="A230" s="15"/>
    </row>
  </sheetData>
  <protectedRanges>
    <protectedRange sqref="E101:E102 H101:H102 E105:E107 H105:H107 E110 H110 E113:E114 H113:H114 E117 H117 E120 H120 E123 H123 E126 H126 E129 H129 E133 H133 E136:E138 H136:H137 E140 H140 E143:E146" name="Nuoriso" securityDescriptor="O:WDG:WDD:(A;;CC;;;S-1-5-21-2771685566-154008669-1555754873-4206)(A;;CC;;;S-1-5-21-2771685566-154008669-1555754873-4551)"/>
    <protectedRange sqref="E22:E31 H22:H31 E54:E58 H54:H58" name="Museo" securityDescriptor="O:WDG:WDD:(A;;CC;;;S-1-5-21-2771685566-154008669-1555754873-60253)"/>
    <protectedRange sqref="E11:E14 H11:H14 E42:E44 H42:H44" name="Orkesteri" securityDescriptor="O:WDG:WDD:(A;;CC;;;S-1-5-21-2771685566-154008669-1555754873-52906)"/>
    <protectedRange sqref="E6:E8 H6:H8 E37:E39 H37:H39" name="Teatteri" securityDescriptor="O:WDG:WDD:(A;;CC;;;S-1-5-21-2771685566-154008669-1555754873-44649)"/>
    <protectedRange sqref="E17:E19 H17:H19 E48:E51 H48:H51" name="Kirjasto" securityDescriptor="O:WDG:WDD:(A;;CC;;;S-1-5-21-2771685566-154008669-1555754873-5821)(A;;CC;;;S-1-5-21-2771685566-154008669-1555754873-5835)"/>
    <protectedRange sqref="H64:H76 E82:E90 H82:H90 E94 H94 E64:E75" name="Liikunta" securityDescriptor="O:WDG:WDD:(A;;CC;;;S-1-5-21-2771685566-154008669-1555754873-26930)(A;;CC;;;S-1-5-21-2771685566-154008669-1555754873-4061)(A;;CC;;;S-1-5-21-2771685566-154008669-1555754873-4201)(A;;CC;;;S-1-5-21-2771685566-154008669-1555754873-8516)(A;;CC;;;S-1-5-21-2771685566-154008669-1555754873-4132)"/>
  </protectedRanges>
  <customSheetViews>
    <customSheetView guid="{66F6D444-484F-4847-A096-8E656F6E47AC}" showPageBreaks="1" fitToPage="1">
      <pane ySplit="1" topLeftCell="A11" activePane="bottomLeft" state="frozen"/>
      <selection pane="bottomLeft" activeCell="H65" sqref="H65"/>
      <rowBreaks count="4" manualBreakCount="4">
        <brk id="32" max="16383" man="1"/>
        <brk id="59" max="16383" man="1"/>
        <brk id="96" max="16383" man="1"/>
        <brk id="130" max="16383" man="1"/>
      </rowBreaks>
      <pageMargins left="0.70866141732283472" right="0.70866141732283472" top="0.74803149606299213" bottom="0.74803149606299213" header="0.31496062992125984" footer="0.31496062992125984"/>
      <pageSetup paperSize="9" scale="64" fitToHeight="0" orientation="portrait" r:id="rId1"/>
    </customSheetView>
    <customSheetView guid="{4776FF7B-3A99-451A-BE5A-F910854CFE94}" showPageBreaks="1">
      <pane ySplit="1" topLeftCell="A53" activePane="bottomLeft" state="frozen"/>
      <selection pane="bottomLeft" activeCell="K53" sqref="K53"/>
      <pageMargins left="0.70866141732283472" right="0.70866141732283472" top="0.74803149606299213" bottom="0.74803149606299213" header="0.31496062992125984" footer="0.31496062992125984"/>
      <pageSetup paperSize="9" scale="96" orientation="landscape" r:id="rId2"/>
    </customSheetView>
    <customSheetView guid="{4B41C33D-B803-4B4D-B1EF-C9E0FFE861CB}">
      <pane ySplit="1" topLeftCell="A5" activePane="bottomLeft" state="frozen"/>
      <selection pane="bottomLeft" activeCell="D58" sqref="D58"/>
      <pageMargins left="0.7" right="0.7" top="0.75" bottom="0.75" header="0.3" footer="0.3"/>
      <pageSetup paperSize="9" orientation="portrait" r:id="rId3"/>
    </customSheetView>
    <customSheetView guid="{AFC8CB82-161E-46C9-81BF-331389028552}">
      <pane ySplit="1" topLeftCell="A116" activePane="bottomLeft" state="frozen"/>
      <selection pane="bottomLeft" activeCell="B115" sqref="B115"/>
      <pageMargins left="0.7" right="0.7" top="0.75" bottom="0.75" header="0.3" footer="0.3"/>
      <pageSetup paperSize="9" orientation="portrait" r:id="rId4"/>
    </customSheetView>
    <customSheetView guid="{850E7E14-71D6-4C44-8A78-F6DCD1226F15}">
      <pane ySplit="1" topLeftCell="A72" activePane="bottomLeft" state="frozen"/>
      <selection pane="bottomLeft" activeCell="G79" sqref="G79"/>
      <pageMargins left="0.7" right="0.7" top="0.75" bottom="0.75" header="0.3" footer="0.3"/>
      <pageSetup paperSize="9" orientation="portrait" r:id="rId5"/>
    </customSheetView>
    <customSheetView guid="{5E667F79-E8E5-4828-BF97-0B39D02FA3C3}">
      <pane ySplit="1" topLeftCell="A14" activePane="bottomLeft" state="frozen"/>
      <selection pane="bottomLeft" activeCell="L16" sqref="L16"/>
      <pageMargins left="0.7" right="0.7" top="0.75" bottom="0.75" header="0.3" footer="0.3"/>
      <pageSetup paperSize="9" orientation="portrait" r:id="rId6"/>
    </customSheetView>
    <customSheetView guid="{DA0DFDF4-652D-4F94-8D55-AAD05F778EB5}" fitToPage="1">
      <pane ySplit="1" topLeftCell="A122" activePane="bottomLeft" state="frozen"/>
      <selection pane="bottomLeft" activeCell="A127" sqref="A127"/>
      <rowBreaks count="4" manualBreakCount="4">
        <brk id="32" max="16383" man="1"/>
        <brk id="59" max="16383" man="1"/>
        <brk id="92" max="16383" man="1"/>
        <brk id="126" max="16383" man="1"/>
      </rowBreaks>
      <pageMargins left="0.70866141732283472" right="0.70866141732283472" top="0.74803149606299213" bottom="0.74803149606299213" header="0.31496062992125984" footer="0.31496062992125984"/>
      <pageSetup paperSize="9" scale="58" fitToHeight="0" orientation="portrait" r:id="rId7"/>
    </customSheetView>
    <customSheetView guid="{15B91CFC-DD8A-4D92-ACDB-6090A9391925}">
      <pane ySplit="1" topLeftCell="A5" activePane="bottomLeft" state="frozen"/>
      <selection pane="bottomLeft" activeCell="D58" sqref="D58"/>
      <pageMargins left="0.7" right="0.7" top="0.75" bottom="0.75" header="0.3" footer="0.3"/>
      <pageSetup paperSize="9" orientation="portrait" r:id="rId8"/>
    </customSheetView>
  </customSheetViews>
  <conditionalFormatting sqref="I6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6:F8">
    <cfRule type="cellIs" dxfId="36" priority="37" operator="equal">
      <formula>0</formula>
    </cfRule>
  </conditionalFormatting>
  <conditionalFormatting sqref="F11:F14">
    <cfRule type="cellIs" dxfId="35" priority="36" operator="equal">
      <formula>0</formula>
    </cfRule>
  </conditionalFormatting>
  <conditionalFormatting sqref="F17:F19">
    <cfRule type="cellIs" dxfId="34" priority="35" operator="equal">
      <formula>0</formula>
    </cfRule>
  </conditionalFormatting>
  <conditionalFormatting sqref="F22">
    <cfRule type="cellIs" dxfId="33" priority="34" operator="equal">
      <formula>0</formula>
    </cfRule>
  </conditionalFormatting>
  <conditionalFormatting sqref="F24:F31">
    <cfRule type="cellIs" dxfId="32" priority="33" operator="equal">
      <formula>0</formula>
    </cfRule>
  </conditionalFormatting>
  <conditionalFormatting sqref="F37:F39">
    <cfRule type="cellIs" dxfId="31" priority="32" operator="equal">
      <formula>0</formula>
    </cfRule>
  </conditionalFormatting>
  <conditionalFormatting sqref="F42:F44">
    <cfRule type="cellIs" dxfId="30" priority="31" operator="equal">
      <formula>0</formula>
    </cfRule>
  </conditionalFormatting>
  <conditionalFormatting sqref="F48:F51">
    <cfRule type="cellIs" dxfId="29" priority="30" operator="equal">
      <formula>0</formula>
    </cfRule>
  </conditionalFormatting>
  <conditionalFormatting sqref="F54:F58">
    <cfRule type="cellIs" dxfId="28" priority="29" operator="equal">
      <formula>0</formula>
    </cfRule>
  </conditionalFormatting>
  <conditionalFormatting sqref="F64:F70">
    <cfRule type="cellIs" dxfId="27" priority="28" operator="equal">
      <formula>0</formula>
    </cfRule>
  </conditionalFormatting>
  <conditionalFormatting sqref="F72:F74">
    <cfRule type="cellIs" dxfId="26" priority="27" operator="equal">
      <formula>0</formula>
    </cfRule>
  </conditionalFormatting>
  <conditionalFormatting sqref="F82:F86">
    <cfRule type="cellIs" dxfId="25" priority="26" operator="equal">
      <formula>0</formula>
    </cfRule>
  </conditionalFormatting>
  <conditionalFormatting sqref="F88:F90">
    <cfRule type="cellIs" dxfId="24" priority="25" operator="equal">
      <formula>0</formula>
    </cfRule>
  </conditionalFormatting>
  <conditionalFormatting sqref="F94">
    <cfRule type="cellIs" dxfId="23" priority="24" operator="equal">
      <formula>0</formula>
    </cfRule>
  </conditionalFormatting>
  <conditionalFormatting sqref="F101:F102">
    <cfRule type="cellIs" dxfId="22" priority="23" operator="equal">
      <formula>0</formula>
    </cfRule>
  </conditionalFormatting>
  <conditionalFormatting sqref="F105:F107">
    <cfRule type="cellIs" dxfId="21" priority="22" operator="equal">
      <formula>0</formula>
    </cfRule>
  </conditionalFormatting>
  <conditionalFormatting sqref="F110">
    <cfRule type="cellIs" dxfId="20" priority="21" operator="equal">
      <formula>0</formula>
    </cfRule>
  </conditionalFormatting>
  <conditionalFormatting sqref="F113">
    <cfRule type="cellIs" dxfId="19" priority="20" operator="equal">
      <formula>0</formula>
    </cfRule>
  </conditionalFormatting>
  <conditionalFormatting sqref="F114">
    <cfRule type="cellIs" dxfId="18" priority="19" operator="equal">
      <formula>0</formula>
    </cfRule>
  </conditionalFormatting>
  <conditionalFormatting sqref="F117">
    <cfRule type="cellIs" dxfId="17" priority="18" operator="equal">
      <formula>0</formula>
    </cfRule>
  </conditionalFormatting>
  <conditionalFormatting sqref="F120">
    <cfRule type="cellIs" dxfId="16" priority="17" operator="equal">
      <formula>0</formula>
    </cfRule>
  </conditionalFormatting>
  <conditionalFormatting sqref="F123">
    <cfRule type="cellIs" dxfId="15" priority="16" operator="equal">
      <formula>0</formula>
    </cfRule>
  </conditionalFormatting>
  <conditionalFormatting sqref="F126">
    <cfRule type="cellIs" dxfId="14" priority="15" operator="equal">
      <formula>0</formula>
    </cfRule>
  </conditionalFormatting>
  <conditionalFormatting sqref="F129">
    <cfRule type="cellIs" dxfId="13" priority="14" operator="equal">
      <formula>0</formula>
    </cfRule>
  </conditionalFormatting>
  <conditionalFormatting sqref="F133">
    <cfRule type="cellIs" dxfId="12" priority="13" operator="equal">
      <formula>0</formula>
    </cfRule>
  </conditionalFormatting>
  <conditionalFormatting sqref="F136">
    <cfRule type="cellIs" dxfId="11" priority="12" operator="equal">
      <formula>0</formula>
    </cfRule>
  </conditionalFormatting>
  <conditionalFormatting sqref="F137">
    <cfRule type="cellIs" dxfId="10" priority="11" operator="equal">
      <formula>0</formula>
    </cfRule>
  </conditionalFormatting>
  <conditionalFormatting sqref="F140">
    <cfRule type="cellIs" dxfId="9" priority="10" operator="equal">
      <formula>0</formula>
    </cfRule>
  </conditionalFormatting>
  <conditionalFormatting sqref="F143">
    <cfRule type="cellIs" dxfId="8" priority="9" operator="equal">
      <formula>0</formula>
    </cfRule>
  </conditionalFormatting>
  <conditionalFormatting sqref="F144">
    <cfRule type="cellIs" dxfId="7" priority="8" operator="equal">
      <formula>0</formula>
    </cfRule>
  </conditionalFormatting>
  <conditionalFormatting sqref="F145">
    <cfRule type="cellIs" dxfId="6" priority="7" operator="equal">
      <formula>0</formula>
    </cfRule>
  </conditionalFormatting>
  <conditionalFormatting sqref="F146">
    <cfRule type="cellIs" dxfId="5" priority="6" operator="equal">
      <formula>0</formula>
    </cfRule>
  </conditionalFormatting>
  <conditionalFormatting sqref="F149">
    <cfRule type="cellIs" dxfId="4" priority="5" operator="equal">
      <formula>0</formula>
    </cfRule>
  </conditionalFormatting>
  <conditionalFormatting sqref="F150">
    <cfRule type="cellIs" dxfId="3" priority="4" operator="equal">
      <formula>0</formula>
    </cfRule>
  </conditionalFormatting>
  <conditionalFormatting sqref="F153">
    <cfRule type="cellIs" dxfId="2" priority="3" operator="equal">
      <formula>0</formula>
    </cfRule>
  </conditionalFormatting>
  <conditionalFormatting sqref="F154">
    <cfRule type="cellIs" dxfId="1" priority="2" operator="equal">
      <formula>0</formula>
    </cfRule>
  </conditionalFormatting>
  <conditionalFormatting sqref="F155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6" fitToHeight="0" orientation="landscape" r:id="rId9"/>
  <rowBreaks count="4" manualBreakCount="4">
    <brk id="32" max="16383" man="1"/>
    <brk id="59" max="16383" man="1"/>
    <brk id="96" max="16383" man="1"/>
    <brk id="130" max="16383" man="1"/>
  </rowBreaks>
  <drawing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156"/>
  <sheetViews>
    <sheetView workbookViewId="0">
      <pane ySplit="1" topLeftCell="A35" activePane="bottomLeft" state="frozen"/>
      <selection activeCell="F68" sqref="F68"/>
      <selection pane="bottomLeft" activeCell="E169" sqref="E169"/>
    </sheetView>
  </sheetViews>
  <sheetFormatPr defaultRowHeight="12.75" x14ac:dyDescent="0.2"/>
  <cols>
    <col min="1" max="1" width="47.5703125" style="7" customWidth="1"/>
    <col min="2" max="4" width="12.5703125" customWidth="1"/>
    <col min="5" max="5" width="12.5703125" style="7" customWidth="1"/>
    <col min="6" max="111" width="9.140625" style="7"/>
  </cols>
  <sheetData>
    <row r="1" spans="1:111" s="28" customFormat="1" ht="15.75" customHeight="1" x14ac:dyDescent="0.2">
      <c r="A1" s="26" t="s">
        <v>37</v>
      </c>
      <c r="B1" s="27">
        <v>2011</v>
      </c>
      <c r="C1" s="27">
        <v>2012</v>
      </c>
      <c r="D1" s="27">
        <v>2013</v>
      </c>
      <c r="E1" s="29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</row>
    <row r="2" spans="1:111" s="7" customFormat="1" ht="15" x14ac:dyDescent="0.2">
      <c r="A2" s="1"/>
    </row>
    <row r="3" spans="1:111" s="7" customFormat="1" ht="15" x14ac:dyDescent="0.2">
      <c r="A3" s="1" t="s">
        <v>78</v>
      </c>
    </row>
    <row r="4" spans="1:111" s="7" customFormat="1" ht="15" x14ac:dyDescent="0.2">
      <c r="A4" s="1"/>
    </row>
    <row r="5" spans="1:111" ht="15" x14ac:dyDescent="0.2">
      <c r="A5" s="1" t="s">
        <v>0</v>
      </c>
    </row>
    <row r="6" spans="1:111" ht="14.25" x14ac:dyDescent="0.2">
      <c r="A6" s="2" t="s">
        <v>22</v>
      </c>
      <c r="B6" s="36"/>
      <c r="C6" s="36"/>
      <c r="D6" s="36"/>
    </row>
    <row r="7" spans="1:111" ht="14.25" x14ac:dyDescent="0.2">
      <c r="A7" s="2" t="s">
        <v>23</v>
      </c>
      <c r="B7" s="36"/>
      <c r="C7" s="36"/>
      <c r="D7" s="36"/>
    </row>
    <row r="8" spans="1:111" ht="14.25" x14ac:dyDescent="0.2">
      <c r="A8" s="2" t="s">
        <v>24</v>
      </c>
      <c r="B8" s="36"/>
      <c r="C8" s="36"/>
      <c r="D8" s="36"/>
    </row>
    <row r="9" spans="1:111" ht="14.25" x14ac:dyDescent="0.2">
      <c r="A9" s="2"/>
    </row>
    <row r="10" spans="1:111" ht="15" x14ac:dyDescent="0.2">
      <c r="A10" s="1" t="s">
        <v>1</v>
      </c>
    </row>
    <row r="11" spans="1:111" ht="14.25" x14ac:dyDescent="0.2">
      <c r="A11" s="2" t="s">
        <v>2</v>
      </c>
      <c r="B11" s="36"/>
      <c r="C11" s="36"/>
      <c r="D11" s="36"/>
    </row>
    <row r="12" spans="1:111" ht="14.25" x14ac:dyDescent="0.2">
      <c r="A12" s="2" t="s">
        <v>3</v>
      </c>
      <c r="B12" s="36"/>
      <c r="C12" s="36"/>
      <c r="D12" s="36"/>
    </row>
    <row r="13" spans="1:111" ht="14.25" x14ac:dyDescent="0.2">
      <c r="A13" s="2" t="s">
        <v>4</v>
      </c>
      <c r="B13" s="36"/>
      <c r="C13" s="36"/>
      <c r="D13" s="36"/>
    </row>
    <row r="14" spans="1:111" ht="28.5" x14ac:dyDescent="0.2">
      <c r="A14" s="2" t="s">
        <v>5</v>
      </c>
      <c r="B14" s="36"/>
      <c r="C14" s="36"/>
      <c r="D14" s="36"/>
    </row>
    <row r="15" spans="1:111" ht="14.1" x14ac:dyDescent="0.25">
      <c r="A15" s="2"/>
    </row>
    <row r="16" spans="1:111" ht="14.1" x14ac:dyDescent="0.25">
      <c r="A16" s="1" t="s">
        <v>6</v>
      </c>
    </row>
    <row r="17" spans="1:4" ht="14.25" x14ac:dyDescent="0.2">
      <c r="A17" s="2" t="s">
        <v>25</v>
      </c>
      <c r="B17" s="36"/>
      <c r="C17" s="36"/>
      <c r="D17" s="36"/>
    </row>
    <row r="18" spans="1:4" ht="14.25" x14ac:dyDescent="0.2">
      <c r="A18" s="2" t="s">
        <v>26</v>
      </c>
      <c r="B18" s="36"/>
      <c r="C18" s="36"/>
      <c r="D18" s="36"/>
    </row>
    <row r="19" spans="1:4" ht="14.1" x14ac:dyDescent="0.25">
      <c r="A19" s="2" t="s">
        <v>7</v>
      </c>
      <c r="B19" s="36"/>
      <c r="C19" s="36"/>
      <c r="D19" s="36"/>
    </row>
    <row r="20" spans="1:4" ht="14.1" x14ac:dyDescent="0.25">
      <c r="A20" s="2"/>
    </row>
    <row r="21" spans="1:4" ht="14.1" x14ac:dyDescent="0.25">
      <c r="A21" s="1" t="s">
        <v>8</v>
      </c>
    </row>
    <row r="22" spans="1:4" ht="14.25" x14ac:dyDescent="0.2">
      <c r="A22" s="2" t="s">
        <v>28</v>
      </c>
      <c r="B22" s="36"/>
      <c r="C22" s="36"/>
      <c r="D22" s="36"/>
    </row>
    <row r="23" spans="1:4" ht="14.1" x14ac:dyDescent="0.25">
      <c r="A23" s="2"/>
    </row>
    <row r="24" spans="1:4" ht="14.1" x14ac:dyDescent="0.25">
      <c r="A24" s="2" t="s">
        <v>9</v>
      </c>
      <c r="B24" s="36"/>
      <c r="C24" s="36"/>
      <c r="D24" s="36"/>
    </row>
    <row r="25" spans="1:4" ht="14.25" x14ac:dyDescent="0.2">
      <c r="A25" s="2" t="s">
        <v>10</v>
      </c>
      <c r="B25" s="36"/>
      <c r="C25" s="36"/>
      <c r="D25" s="36"/>
    </row>
    <row r="26" spans="1:4" ht="14.1" x14ac:dyDescent="0.25">
      <c r="A26" s="2" t="s">
        <v>11</v>
      </c>
      <c r="B26" s="36"/>
      <c r="C26" s="36"/>
      <c r="D26" s="36"/>
    </row>
    <row r="27" spans="1:4" ht="14.1" x14ac:dyDescent="0.25">
      <c r="A27" s="2" t="s">
        <v>20</v>
      </c>
      <c r="B27" s="36"/>
      <c r="C27" s="36"/>
      <c r="D27" s="36"/>
    </row>
    <row r="28" spans="1:4" ht="14.25" x14ac:dyDescent="0.2">
      <c r="A28" s="2" t="s">
        <v>21</v>
      </c>
      <c r="B28" s="36"/>
      <c r="C28" s="36"/>
      <c r="D28" s="36"/>
    </row>
    <row r="29" spans="1:4" ht="14.25" x14ac:dyDescent="0.2">
      <c r="A29" s="2" t="s">
        <v>29</v>
      </c>
      <c r="B29" s="36"/>
      <c r="C29" s="36"/>
      <c r="D29" s="36"/>
    </row>
    <row r="30" spans="1:4" ht="14.1" x14ac:dyDescent="0.25">
      <c r="A30" s="2" t="s">
        <v>30</v>
      </c>
      <c r="B30" s="36"/>
      <c r="C30" s="36"/>
      <c r="D30" s="36"/>
    </row>
    <row r="31" spans="1:4" ht="14.1" x14ac:dyDescent="0.25">
      <c r="A31" s="2" t="s">
        <v>31</v>
      </c>
      <c r="B31" s="36"/>
      <c r="C31" s="36"/>
      <c r="D31" s="36"/>
    </row>
    <row r="32" spans="1:4" ht="14.1" x14ac:dyDescent="0.25">
      <c r="A32" s="2"/>
    </row>
    <row r="33" spans="1:4" ht="14.1" x14ac:dyDescent="0.25">
      <c r="A33" s="1"/>
    </row>
    <row r="34" spans="1:4" ht="14.1" x14ac:dyDescent="0.25">
      <c r="A34" s="1"/>
    </row>
    <row r="35" spans="1:4" ht="14.1" x14ac:dyDescent="0.25">
      <c r="A35" s="1" t="s">
        <v>12</v>
      </c>
    </row>
    <row r="36" spans="1:4" ht="14.1" x14ac:dyDescent="0.25">
      <c r="A36" s="1"/>
    </row>
    <row r="37" spans="1:4" ht="14.1" x14ac:dyDescent="0.25">
      <c r="A37" s="1" t="s">
        <v>0</v>
      </c>
    </row>
    <row r="38" spans="1:4" ht="14.1" x14ac:dyDescent="0.25">
      <c r="A38" s="2" t="s">
        <v>13</v>
      </c>
      <c r="B38" s="36"/>
      <c r="C38" s="36"/>
      <c r="D38" s="36"/>
    </row>
    <row r="39" spans="1:4" ht="14.1" x14ac:dyDescent="0.25">
      <c r="A39" s="2" t="s">
        <v>14</v>
      </c>
      <c r="B39" s="36"/>
      <c r="C39" s="36"/>
      <c r="D39" s="36"/>
    </row>
    <row r="40" spans="1:4" ht="14.25" x14ac:dyDescent="0.2">
      <c r="A40" s="2" t="s">
        <v>15</v>
      </c>
      <c r="B40" s="36"/>
      <c r="C40" s="36"/>
      <c r="D40" s="36"/>
    </row>
    <row r="41" spans="1:4" ht="14.25" x14ac:dyDescent="0.2">
      <c r="A41" s="2"/>
    </row>
    <row r="42" spans="1:4" ht="15" x14ac:dyDescent="0.2">
      <c r="A42" s="1" t="s">
        <v>16</v>
      </c>
    </row>
    <row r="43" spans="1:4" ht="14.25" x14ac:dyDescent="0.2">
      <c r="A43" s="2" t="s">
        <v>17</v>
      </c>
      <c r="B43" s="36"/>
      <c r="C43" s="36"/>
      <c r="D43" s="36"/>
    </row>
    <row r="44" spans="1:4" ht="14.25" x14ac:dyDescent="0.2">
      <c r="A44" s="2" t="s">
        <v>18</v>
      </c>
      <c r="B44" s="36"/>
      <c r="C44" s="36"/>
      <c r="D44" s="36"/>
    </row>
    <row r="45" spans="1:4" ht="14.25" x14ac:dyDescent="0.2">
      <c r="A45" s="2" t="s">
        <v>19</v>
      </c>
      <c r="B45" s="36"/>
      <c r="C45" s="36"/>
      <c r="D45" s="36"/>
    </row>
    <row r="46" spans="1:4" ht="14.25" x14ac:dyDescent="0.2">
      <c r="A46" s="2"/>
    </row>
    <row r="47" spans="1:4" ht="15" x14ac:dyDescent="0.2">
      <c r="A47" s="1" t="s">
        <v>6</v>
      </c>
    </row>
    <row r="48" spans="1:4" ht="14.25" x14ac:dyDescent="0.2">
      <c r="A48" s="2"/>
    </row>
    <row r="49" spans="1:4" ht="14.25" x14ac:dyDescent="0.2">
      <c r="A49" s="2" t="s">
        <v>18</v>
      </c>
      <c r="B49" s="36"/>
      <c r="C49" s="36"/>
      <c r="D49" s="36"/>
    </row>
    <row r="50" spans="1:4" ht="14.25" x14ac:dyDescent="0.2">
      <c r="A50" s="2" t="s">
        <v>19</v>
      </c>
      <c r="B50" s="36"/>
      <c r="C50" s="36"/>
      <c r="D50" s="36"/>
    </row>
    <row r="51" spans="1:4" ht="14.25" x14ac:dyDescent="0.2">
      <c r="A51" s="14" t="s">
        <v>95</v>
      </c>
      <c r="B51" s="36"/>
      <c r="C51" s="36"/>
      <c r="D51" s="36"/>
    </row>
    <row r="52" spans="1:4" ht="14.25" x14ac:dyDescent="0.2">
      <c r="A52" s="2" t="s">
        <v>27</v>
      </c>
      <c r="B52" s="36"/>
      <c r="C52" s="36"/>
      <c r="D52" s="36"/>
    </row>
    <row r="53" spans="1:4" ht="14.25" x14ac:dyDescent="0.2">
      <c r="A53" s="2"/>
    </row>
    <row r="54" spans="1:4" ht="15" x14ac:dyDescent="0.2">
      <c r="A54" s="1" t="s">
        <v>8</v>
      </c>
    </row>
    <row r="55" spans="1:4" ht="14.25" x14ac:dyDescent="0.2">
      <c r="A55" s="2" t="s">
        <v>19</v>
      </c>
      <c r="B55" s="36"/>
      <c r="C55" s="36"/>
      <c r="D55" s="36"/>
    </row>
    <row r="56" spans="1:4" ht="14.25" x14ac:dyDescent="0.2">
      <c r="A56" s="2" t="s">
        <v>32</v>
      </c>
      <c r="B56" s="36"/>
      <c r="C56" s="36"/>
      <c r="D56" s="36"/>
    </row>
    <row r="57" spans="1:4" ht="14.25" x14ac:dyDescent="0.2">
      <c r="A57" s="2" t="s">
        <v>17</v>
      </c>
      <c r="B57" s="36"/>
      <c r="C57" s="36"/>
      <c r="D57" s="36"/>
    </row>
    <row r="58" spans="1:4" ht="14.25" x14ac:dyDescent="0.2">
      <c r="A58" s="2" t="s">
        <v>33</v>
      </c>
      <c r="B58" s="36"/>
      <c r="C58" s="36"/>
      <c r="D58" s="36"/>
    </row>
    <row r="59" spans="1:4" ht="14.25" x14ac:dyDescent="0.2">
      <c r="A59" s="2" t="s">
        <v>34</v>
      </c>
      <c r="B59" s="36"/>
      <c r="C59" s="36"/>
      <c r="D59" s="36"/>
    </row>
    <row r="60" spans="1:4" x14ac:dyDescent="0.2">
      <c r="A60" s="3"/>
    </row>
    <row r="61" spans="1:4" x14ac:dyDescent="0.2">
      <c r="A61" s="3"/>
    </row>
    <row r="62" spans="1:4" x14ac:dyDescent="0.2">
      <c r="A62" s="3"/>
    </row>
    <row r="63" spans="1:4" ht="15" x14ac:dyDescent="0.25">
      <c r="A63" s="4" t="s">
        <v>77</v>
      </c>
    </row>
    <row r="64" spans="1:4" ht="14.25" x14ac:dyDescent="0.2">
      <c r="A64" s="5"/>
    </row>
    <row r="65" spans="1:4" ht="15" x14ac:dyDescent="0.25">
      <c r="A65" s="4" t="s">
        <v>47</v>
      </c>
    </row>
    <row r="66" spans="1:4" x14ac:dyDescent="0.2">
      <c r="A66" s="3"/>
    </row>
    <row r="67" spans="1:4" ht="14.25" x14ac:dyDescent="0.2">
      <c r="A67" s="5" t="s">
        <v>43</v>
      </c>
      <c r="B67" s="36"/>
      <c r="C67" s="36"/>
      <c r="D67" s="36"/>
    </row>
    <row r="68" spans="1:4" ht="14.25" x14ac:dyDescent="0.2">
      <c r="A68" s="5" t="s">
        <v>41</v>
      </c>
      <c r="B68" s="36"/>
      <c r="C68" s="36"/>
      <c r="D68" s="36"/>
    </row>
    <row r="69" spans="1:4" ht="14.25" x14ac:dyDescent="0.2">
      <c r="A69" s="5" t="s">
        <v>42</v>
      </c>
      <c r="B69" s="36"/>
      <c r="C69" s="36"/>
      <c r="D69" s="36"/>
    </row>
    <row r="70" spans="1:4" ht="14.25" x14ac:dyDescent="0.2">
      <c r="A70" s="5" t="s">
        <v>40</v>
      </c>
      <c r="B70" s="36"/>
      <c r="C70" s="36"/>
      <c r="D70" s="36"/>
    </row>
    <row r="71" spans="1:4" ht="14.25" x14ac:dyDescent="0.2">
      <c r="A71" s="5" t="s">
        <v>39</v>
      </c>
      <c r="B71" s="36"/>
      <c r="C71" s="36"/>
      <c r="D71" s="36"/>
    </row>
    <row r="72" spans="1:4" ht="14.25" x14ac:dyDescent="0.2">
      <c r="A72" s="5" t="s">
        <v>97</v>
      </c>
      <c r="B72" s="36"/>
      <c r="C72" s="36"/>
      <c r="D72" s="36"/>
    </row>
    <row r="73" spans="1:4" ht="14.25" x14ac:dyDescent="0.2">
      <c r="A73" s="5" t="s">
        <v>98</v>
      </c>
      <c r="B73" s="36"/>
      <c r="C73" s="36"/>
      <c r="D73" s="36"/>
    </row>
    <row r="74" spans="1:4" ht="14.25" x14ac:dyDescent="0.2">
      <c r="A74" s="5"/>
    </row>
    <row r="75" spans="1:4" ht="14.25" x14ac:dyDescent="0.2">
      <c r="A75" s="5" t="s">
        <v>52</v>
      </c>
      <c r="B75" s="36"/>
      <c r="C75" s="36"/>
      <c r="D75" s="36"/>
    </row>
    <row r="76" spans="1:4" ht="14.25" x14ac:dyDescent="0.2">
      <c r="A76" s="5" t="s">
        <v>45</v>
      </c>
      <c r="B76" s="36"/>
      <c r="C76" s="36"/>
      <c r="D76" s="36"/>
    </row>
    <row r="77" spans="1:4" ht="14.25" x14ac:dyDescent="0.2">
      <c r="A77" s="5" t="s">
        <v>46</v>
      </c>
      <c r="B77" s="36"/>
      <c r="C77" s="36"/>
      <c r="D77" s="36"/>
    </row>
    <row r="78" spans="1:4" x14ac:dyDescent="0.2">
      <c r="A78" s="3"/>
    </row>
    <row r="79" spans="1:4" ht="15" x14ac:dyDescent="0.25">
      <c r="A79" s="4" t="s">
        <v>51</v>
      </c>
    </row>
    <row r="80" spans="1:4" x14ac:dyDescent="0.2">
      <c r="A80" s="3"/>
    </row>
    <row r="81" spans="1:4" ht="15" x14ac:dyDescent="0.25">
      <c r="A81" s="4" t="s">
        <v>48</v>
      </c>
    </row>
    <row r="82" spans="1:4" x14ac:dyDescent="0.2">
      <c r="A82" s="3"/>
    </row>
    <row r="83" spans="1:4" ht="14.25" x14ac:dyDescent="0.2">
      <c r="A83" s="5" t="s">
        <v>43</v>
      </c>
      <c r="B83" s="36"/>
      <c r="C83" s="36"/>
      <c r="D83" s="36"/>
    </row>
    <row r="84" spans="1:4" ht="14.25" x14ac:dyDescent="0.2">
      <c r="A84" s="5" t="s">
        <v>41</v>
      </c>
      <c r="B84" s="36"/>
      <c r="C84" s="36"/>
      <c r="D84" s="36"/>
    </row>
    <row r="85" spans="1:4" ht="14.25" x14ac:dyDescent="0.2">
      <c r="A85" s="5" t="s">
        <v>42</v>
      </c>
      <c r="B85" s="36"/>
      <c r="C85" s="36"/>
      <c r="D85" s="36"/>
    </row>
    <row r="86" spans="1:4" ht="14.25" x14ac:dyDescent="0.2">
      <c r="A86" s="5" t="s">
        <v>40</v>
      </c>
      <c r="B86" s="36"/>
      <c r="C86" s="36"/>
      <c r="D86" s="36"/>
    </row>
    <row r="87" spans="1:4" ht="14.25" x14ac:dyDescent="0.2">
      <c r="A87" s="5" t="s">
        <v>39</v>
      </c>
      <c r="B87" s="36"/>
      <c r="C87" s="36"/>
      <c r="D87" s="36"/>
    </row>
    <row r="88" spans="1:4" ht="14.25" x14ac:dyDescent="0.2">
      <c r="A88" s="5"/>
    </row>
    <row r="89" spans="1:4" ht="14.25" x14ac:dyDescent="0.2">
      <c r="A89" s="5" t="s">
        <v>44</v>
      </c>
      <c r="B89" s="36"/>
      <c r="C89" s="36"/>
      <c r="D89" s="36"/>
    </row>
    <row r="90" spans="1:4" ht="14.25" x14ac:dyDescent="0.2">
      <c r="A90" s="5" t="s">
        <v>45</v>
      </c>
      <c r="B90" s="36"/>
      <c r="C90" s="36"/>
      <c r="D90" s="36"/>
    </row>
    <row r="91" spans="1:4" ht="14.25" x14ac:dyDescent="0.2">
      <c r="A91" s="5" t="s">
        <v>46</v>
      </c>
      <c r="B91" s="36"/>
      <c r="C91" s="36"/>
      <c r="D91" s="36"/>
    </row>
    <row r="92" spans="1:4" x14ac:dyDescent="0.2">
      <c r="A92" s="3"/>
    </row>
    <row r="93" spans="1:4" ht="15" x14ac:dyDescent="0.25">
      <c r="A93" s="4" t="s">
        <v>49</v>
      </c>
    </row>
    <row r="94" spans="1:4" x14ac:dyDescent="0.2">
      <c r="A94" s="3"/>
    </row>
    <row r="95" spans="1:4" x14ac:dyDescent="0.2">
      <c r="A95" s="3" t="s">
        <v>50</v>
      </c>
      <c r="B95" s="36"/>
      <c r="C95" s="36"/>
      <c r="D95" s="36"/>
    </row>
    <row r="96" spans="1:4" x14ac:dyDescent="0.2">
      <c r="A96" s="3"/>
    </row>
    <row r="97" spans="1:4" x14ac:dyDescent="0.2">
      <c r="A97" s="3"/>
    </row>
    <row r="98" spans="1:4" ht="15" x14ac:dyDescent="0.25">
      <c r="A98" s="4" t="s">
        <v>76</v>
      </c>
    </row>
    <row r="99" spans="1:4" x14ac:dyDescent="0.2">
      <c r="A99" s="3"/>
    </row>
    <row r="100" spans="1:4" ht="15" x14ac:dyDescent="0.25">
      <c r="A100" s="4" t="s">
        <v>53</v>
      </c>
    </row>
    <row r="101" spans="1:4" ht="14.25" x14ac:dyDescent="0.2">
      <c r="A101" s="6" t="s">
        <v>54</v>
      </c>
    </row>
    <row r="102" spans="1:4" ht="14.25" x14ac:dyDescent="0.2">
      <c r="A102" s="5" t="s">
        <v>55</v>
      </c>
      <c r="B102" s="36"/>
      <c r="C102" s="36"/>
      <c r="D102" s="36"/>
    </row>
    <row r="103" spans="1:4" x14ac:dyDescent="0.2">
      <c r="A103" s="54" t="s">
        <v>56</v>
      </c>
      <c r="B103" s="36"/>
      <c r="C103" s="36"/>
      <c r="D103" s="36"/>
    </row>
    <row r="104" spans="1:4" x14ac:dyDescent="0.2">
      <c r="A104" s="55"/>
    </row>
    <row r="105" spans="1:4" x14ac:dyDescent="0.2">
      <c r="A105" s="3"/>
    </row>
    <row r="106" spans="1:4" ht="14.25" x14ac:dyDescent="0.2">
      <c r="A106" s="6" t="s">
        <v>57</v>
      </c>
    </row>
    <row r="107" spans="1:4" ht="14.25" x14ac:dyDescent="0.2">
      <c r="A107" s="5" t="s">
        <v>58</v>
      </c>
      <c r="B107" s="36"/>
      <c r="C107" s="36"/>
      <c r="D107" s="36"/>
    </row>
    <row r="108" spans="1:4" ht="14.25" x14ac:dyDescent="0.2">
      <c r="A108" s="5" t="s">
        <v>59</v>
      </c>
      <c r="B108" s="36"/>
      <c r="C108" s="36"/>
      <c r="D108" s="36"/>
    </row>
    <row r="109" spans="1:4" ht="14.25" x14ac:dyDescent="0.2">
      <c r="A109" s="5"/>
    </row>
    <row r="110" spans="1:4" ht="14.25" x14ac:dyDescent="0.2">
      <c r="A110" s="6" t="s">
        <v>60</v>
      </c>
    </row>
    <row r="111" spans="1:4" ht="14.25" x14ac:dyDescent="0.2">
      <c r="A111" s="5" t="s">
        <v>61</v>
      </c>
      <c r="B111" s="36"/>
      <c r="C111" s="36"/>
      <c r="D111" s="36"/>
    </row>
    <row r="112" spans="1:4" ht="14.25" x14ac:dyDescent="0.2">
      <c r="A112" s="5"/>
    </row>
    <row r="113" spans="1:4" ht="14.25" x14ac:dyDescent="0.2">
      <c r="A113" s="6" t="s">
        <v>62</v>
      </c>
    </row>
    <row r="114" spans="1:4" x14ac:dyDescent="0.2">
      <c r="A114" s="54" t="s">
        <v>63</v>
      </c>
      <c r="B114" s="36"/>
      <c r="C114" s="36"/>
      <c r="D114" s="36"/>
    </row>
    <row r="115" spans="1:4" x14ac:dyDescent="0.2">
      <c r="A115" s="55"/>
    </row>
    <row r="116" spans="1:4" ht="14.25" x14ac:dyDescent="0.2">
      <c r="A116" s="5"/>
    </row>
    <row r="117" spans="1:4" ht="14.25" x14ac:dyDescent="0.2">
      <c r="A117" s="6" t="s">
        <v>64</v>
      </c>
    </row>
    <row r="118" spans="1:4" ht="14.25" x14ac:dyDescent="0.2">
      <c r="A118" s="5" t="s">
        <v>61</v>
      </c>
      <c r="B118" s="36"/>
      <c r="C118" s="36"/>
      <c r="D118" s="36"/>
    </row>
    <row r="119" spans="1:4" ht="14.25" x14ac:dyDescent="0.2">
      <c r="A119" s="5"/>
    </row>
    <row r="120" spans="1:4" ht="14.25" x14ac:dyDescent="0.2">
      <c r="A120" s="6" t="s">
        <v>65</v>
      </c>
    </row>
    <row r="121" spans="1:4" ht="14.25" x14ac:dyDescent="0.2">
      <c r="A121" s="5" t="s">
        <v>66</v>
      </c>
      <c r="B121" s="36"/>
      <c r="C121" s="36"/>
      <c r="D121" s="36"/>
    </row>
    <row r="122" spans="1:4" ht="14.25" x14ac:dyDescent="0.2">
      <c r="A122" s="5"/>
    </row>
    <row r="123" spans="1:4" ht="14.25" x14ac:dyDescent="0.2">
      <c r="A123" s="6" t="s">
        <v>67</v>
      </c>
    </row>
    <row r="124" spans="1:4" ht="14.25" x14ac:dyDescent="0.2">
      <c r="A124" s="5" t="s">
        <v>68</v>
      </c>
      <c r="B124" s="36"/>
      <c r="C124" s="36"/>
      <c r="D124" s="36"/>
    </row>
    <row r="125" spans="1:4" ht="14.25" x14ac:dyDescent="0.2">
      <c r="A125" s="5"/>
    </row>
    <row r="126" spans="1:4" ht="15" x14ac:dyDescent="0.25">
      <c r="A126" s="4" t="s">
        <v>93</v>
      </c>
    </row>
    <row r="127" spans="1:4" ht="14.25" x14ac:dyDescent="0.2">
      <c r="A127" s="5" t="s">
        <v>58</v>
      </c>
      <c r="B127" s="36"/>
      <c r="C127" s="36"/>
      <c r="D127" s="36"/>
    </row>
    <row r="128" spans="1:4" x14ac:dyDescent="0.2">
      <c r="A128" s="3"/>
    </row>
    <row r="129" spans="1:4" ht="15" x14ac:dyDescent="0.25">
      <c r="A129" s="4" t="s">
        <v>69</v>
      </c>
    </row>
    <row r="130" spans="1:4" ht="14.25" x14ac:dyDescent="0.2">
      <c r="A130" s="5" t="s">
        <v>70</v>
      </c>
      <c r="B130" s="36"/>
      <c r="C130" s="36"/>
      <c r="D130" s="36"/>
    </row>
    <row r="131" spans="1:4" x14ac:dyDescent="0.2">
      <c r="A131" s="3"/>
    </row>
    <row r="132" spans="1:4" ht="15" x14ac:dyDescent="0.25">
      <c r="A132" s="4" t="s">
        <v>71</v>
      </c>
    </row>
    <row r="133" spans="1:4" ht="14.25" x14ac:dyDescent="0.2">
      <c r="A133" s="6" t="s">
        <v>72</v>
      </c>
    </row>
    <row r="134" spans="1:4" ht="14.25" x14ac:dyDescent="0.2">
      <c r="A134" s="5" t="s">
        <v>73</v>
      </c>
      <c r="B134" s="36"/>
      <c r="C134" s="36"/>
      <c r="D134" s="36"/>
    </row>
    <row r="135" spans="1:4" x14ac:dyDescent="0.2">
      <c r="A135" s="3"/>
    </row>
    <row r="136" spans="1:4" ht="14.25" x14ac:dyDescent="0.2">
      <c r="A136" s="6" t="s">
        <v>74</v>
      </c>
    </row>
    <row r="137" spans="1:4" ht="14.25" x14ac:dyDescent="0.2">
      <c r="A137" s="5" t="s">
        <v>73</v>
      </c>
      <c r="B137" s="36"/>
      <c r="C137" s="36"/>
      <c r="D137" s="36"/>
    </row>
    <row r="138" spans="1:4" ht="14.25" x14ac:dyDescent="0.2">
      <c r="A138" s="5" t="s">
        <v>75</v>
      </c>
      <c r="B138" s="36"/>
      <c r="C138" s="36"/>
      <c r="D138" s="36"/>
    </row>
    <row r="139" spans="1:4" ht="14.25" x14ac:dyDescent="0.2">
      <c r="A139" s="5"/>
    </row>
    <row r="140" spans="1:4" ht="14.25" x14ac:dyDescent="0.2">
      <c r="A140" s="6" t="s">
        <v>79</v>
      </c>
    </row>
    <row r="141" spans="1:4" ht="14.25" x14ac:dyDescent="0.2">
      <c r="A141" s="5" t="s">
        <v>80</v>
      </c>
      <c r="B141" s="36"/>
      <c r="C141" s="36"/>
      <c r="D141" s="36"/>
    </row>
    <row r="142" spans="1:4" ht="14.25" x14ac:dyDescent="0.2">
      <c r="A142" s="5"/>
    </row>
    <row r="143" spans="1:4" ht="14.25" x14ac:dyDescent="0.2">
      <c r="A143" s="6" t="s">
        <v>81</v>
      </c>
    </row>
    <row r="144" spans="1:4" ht="14.25" x14ac:dyDescent="0.2">
      <c r="A144" s="5" t="s">
        <v>82</v>
      </c>
      <c r="B144" s="36"/>
      <c r="C144" s="36"/>
      <c r="D144" s="36"/>
    </row>
    <row r="145" spans="1:4" ht="14.25" x14ac:dyDescent="0.2">
      <c r="A145" s="5" t="s">
        <v>83</v>
      </c>
      <c r="B145" s="36"/>
      <c r="C145" s="36"/>
      <c r="D145" s="36"/>
    </row>
    <row r="146" spans="1:4" ht="14.25" x14ac:dyDescent="0.2">
      <c r="A146" s="5" t="s">
        <v>85</v>
      </c>
      <c r="B146" s="36"/>
      <c r="C146" s="36"/>
      <c r="D146" s="36"/>
    </row>
    <row r="147" spans="1:4" ht="14.25" x14ac:dyDescent="0.2">
      <c r="A147" s="5" t="s">
        <v>84</v>
      </c>
      <c r="B147" s="36"/>
      <c r="C147" s="36"/>
      <c r="D147" s="36"/>
    </row>
    <row r="148" spans="1:4" ht="14.25" x14ac:dyDescent="0.2">
      <c r="A148" s="5"/>
    </row>
    <row r="149" spans="1:4" ht="14.25" x14ac:dyDescent="0.2">
      <c r="A149" s="6" t="s">
        <v>86</v>
      </c>
    </row>
    <row r="150" spans="1:4" ht="14.25" x14ac:dyDescent="0.2">
      <c r="A150" s="5" t="s">
        <v>87</v>
      </c>
      <c r="B150" s="36"/>
      <c r="C150" s="36"/>
      <c r="D150" s="36"/>
    </row>
    <row r="151" spans="1:4" ht="14.25" x14ac:dyDescent="0.2">
      <c r="A151" s="5" t="s">
        <v>88</v>
      </c>
      <c r="B151" s="36"/>
      <c r="C151" s="36"/>
      <c r="D151" s="36"/>
    </row>
    <row r="152" spans="1:4" ht="14.25" x14ac:dyDescent="0.2">
      <c r="A152" s="5"/>
    </row>
    <row r="153" spans="1:4" ht="15" x14ac:dyDescent="0.25">
      <c r="A153" s="4" t="s">
        <v>89</v>
      </c>
    </row>
    <row r="154" spans="1:4" ht="14.25" x14ac:dyDescent="0.2">
      <c r="A154" s="5" t="s">
        <v>90</v>
      </c>
      <c r="B154" s="36"/>
      <c r="C154" s="36"/>
      <c r="D154" s="36"/>
    </row>
    <row r="155" spans="1:4" ht="14.25" x14ac:dyDescent="0.2">
      <c r="A155" s="5" t="s">
        <v>91</v>
      </c>
      <c r="B155" s="36"/>
      <c r="C155" s="36"/>
      <c r="D155" s="36"/>
    </row>
    <row r="156" spans="1:4" ht="14.25" x14ac:dyDescent="0.2">
      <c r="A156" s="5" t="s">
        <v>92</v>
      </c>
      <c r="B156" s="36"/>
      <c r="C156" s="36"/>
      <c r="D156" s="36"/>
    </row>
  </sheetData>
  <sheetProtection sheet="1" objects="1" scenarios="1"/>
  <customSheetViews>
    <customSheetView guid="{66F6D444-484F-4847-A096-8E656F6E47AC}">
      <pane ySplit="1" topLeftCell="A143" activePane="bottomLeft" state="frozen"/>
      <selection pane="bottomLeft" activeCell="E169" sqref="E169"/>
      <pageMargins left="0.7" right="0.7" top="0.75" bottom="0.75" header="0.3" footer="0.3"/>
      <pageSetup paperSize="9" orientation="portrait" r:id="rId1"/>
    </customSheetView>
    <customSheetView guid="{4776FF7B-3A99-451A-BE5A-F910854CFE94}">
      <pane ySplit="1" topLeftCell="A2" activePane="bottomLeft" state="frozen"/>
      <selection pane="bottomLeft" activeCell="E169" sqref="E169"/>
      <pageMargins left="0.7" right="0.7" top="0.75" bottom="0.75" header="0.3" footer="0.3"/>
      <pageSetup paperSize="9" orientation="portrait" r:id="rId2"/>
    </customSheetView>
    <customSheetView guid="{4B41C33D-B803-4B4D-B1EF-C9E0FFE861CB}">
      <pane ySplit="1" topLeftCell="A32" activePane="bottomLeft" state="frozen"/>
      <selection pane="bottomLeft" activeCell="A51" sqref="A51"/>
      <pageMargins left="0.7" right="0.7" top="0.75" bottom="0.75" header="0.3" footer="0.3"/>
    </customSheetView>
    <customSheetView guid="{AFC8CB82-161E-46C9-81BF-331389028552}">
      <pane ySplit="1" topLeftCell="A2" activePane="bottomLeft" state="frozen"/>
      <selection pane="bottomLeft" activeCell="F8" sqref="F8"/>
      <pageMargins left="0.7" right="0.7" top="0.75" bottom="0.75" header="0.3" footer="0.3"/>
    </customSheetView>
    <customSheetView guid="{850E7E14-71D6-4C44-8A78-F6DCD1226F15}">
      <pane ySplit="1" topLeftCell="A2" activePane="bottomLeft" state="frozen"/>
      <selection pane="bottomLeft" activeCell="F68" sqref="F68"/>
      <pageMargins left="0.7" right="0.7" top="0.75" bottom="0.75" header="0.3" footer="0.3"/>
    </customSheetView>
    <customSheetView guid="{5E667F79-E8E5-4828-BF97-0B39D02FA3C3}">
      <pane ySplit="1" topLeftCell="A2" activePane="bottomLeft" state="frozen"/>
      <selection pane="bottomLeft" activeCell="F68" sqref="F68"/>
      <pageMargins left="0.7" right="0.7" top="0.75" bottom="0.75" header="0.3" footer="0.3"/>
    </customSheetView>
    <customSheetView guid="{DA0DFDF4-652D-4F94-8D55-AAD05F778EB5}">
      <pane ySplit="1" topLeftCell="A32" activePane="bottomLeft" state="frozen"/>
      <selection pane="bottomLeft" activeCell="A51" sqref="A51"/>
      <pageMargins left="0.7" right="0.7" top="0.75" bottom="0.75" header="0.3" footer="0.3"/>
      <pageSetup paperSize="9" orientation="portrait" r:id="rId3"/>
    </customSheetView>
    <customSheetView guid="{15B91CFC-DD8A-4D92-ACDB-6090A9391925}">
      <pane ySplit="1" topLeftCell="A2" activePane="bottomLeft" state="frozen"/>
      <selection pane="bottomLeft" activeCell="E169" sqref="E169"/>
      <pageMargins left="0.7" right="0.7" top="0.75" bottom="0.75" header="0.3" footer="0.3"/>
      <pageSetup paperSize="9" orientation="portrait" r:id="rId4"/>
    </customSheetView>
  </customSheetViews>
  <mergeCells count="2">
    <mergeCell ref="A103:A104"/>
    <mergeCell ref="A114:A115"/>
  </mergeCells>
  <pageMargins left="0.7" right="0.7" top="0.75" bottom="0.75" header="0.3" footer="0.3"/>
  <pageSetup paperSize="9" orientation="portrait"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156"/>
  <sheetViews>
    <sheetView workbookViewId="0">
      <pane ySplit="1" topLeftCell="A41" activePane="bottomLeft" state="frozen"/>
      <selection activeCell="F68" sqref="F68"/>
      <selection pane="bottomLeft" activeCell="F173" sqref="F173:F174"/>
    </sheetView>
  </sheetViews>
  <sheetFormatPr defaultRowHeight="12.75" x14ac:dyDescent="0.2"/>
  <cols>
    <col min="1" max="1" width="47.5703125" style="7" customWidth="1"/>
    <col min="2" max="4" width="12.5703125" customWidth="1"/>
    <col min="5" max="5" width="12.5703125" style="7" customWidth="1"/>
    <col min="6" max="111" width="9.140625" style="7"/>
  </cols>
  <sheetData>
    <row r="1" spans="1:111" s="28" customFormat="1" ht="15.75" customHeight="1" x14ac:dyDescent="0.2">
      <c r="A1" s="26" t="s">
        <v>37</v>
      </c>
      <c r="B1" s="27">
        <v>2011</v>
      </c>
      <c r="C1" s="27">
        <v>2012</v>
      </c>
      <c r="D1" s="27">
        <v>2013</v>
      </c>
      <c r="E1" s="29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</row>
    <row r="2" spans="1:111" s="7" customFormat="1" ht="15" x14ac:dyDescent="0.2">
      <c r="A2" s="1"/>
    </row>
    <row r="3" spans="1:111" s="7" customFormat="1" ht="15" x14ac:dyDescent="0.2">
      <c r="A3" s="1" t="s">
        <v>78</v>
      </c>
    </row>
    <row r="4" spans="1:111" s="7" customFormat="1" ht="15" x14ac:dyDescent="0.2">
      <c r="A4" s="1"/>
    </row>
    <row r="5" spans="1:111" ht="15" x14ac:dyDescent="0.2">
      <c r="A5" s="1" t="s">
        <v>0</v>
      </c>
    </row>
    <row r="6" spans="1:111" ht="14.25" x14ac:dyDescent="0.2">
      <c r="A6" s="2" t="s">
        <v>22</v>
      </c>
      <c r="B6" s="36"/>
      <c r="C6" s="36"/>
      <c r="D6" s="36"/>
    </row>
    <row r="7" spans="1:111" ht="14.25" x14ac:dyDescent="0.2">
      <c r="A7" s="2" t="s">
        <v>23</v>
      </c>
      <c r="B7" s="36"/>
      <c r="C7" s="36"/>
      <c r="D7" s="36"/>
    </row>
    <row r="8" spans="1:111" ht="14.25" x14ac:dyDescent="0.2">
      <c r="A8" s="2" t="s">
        <v>24</v>
      </c>
      <c r="B8" s="36"/>
      <c r="C8" s="36"/>
      <c r="D8" s="36"/>
    </row>
    <row r="9" spans="1:111" ht="14.25" x14ac:dyDescent="0.2">
      <c r="A9" s="2"/>
    </row>
    <row r="10" spans="1:111" ht="15" x14ac:dyDescent="0.2">
      <c r="A10" s="1" t="s">
        <v>1</v>
      </c>
    </row>
    <row r="11" spans="1:111" ht="14.25" x14ac:dyDescent="0.2">
      <c r="A11" s="2" t="s">
        <v>2</v>
      </c>
      <c r="B11" s="36"/>
      <c r="C11" s="36"/>
      <c r="D11" s="36"/>
    </row>
    <row r="12" spans="1:111" ht="14.25" x14ac:dyDescent="0.2">
      <c r="A12" s="2" t="s">
        <v>3</v>
      </c>
      <c r="B12" s="36"/>
      <c r="C12" s="36"/>
      <c r="D12" s="36"/>
    </row>
    <row r="13" spans="1:111" ht="14.25" x14ac:dyDescent="0.2">
      <c r="A13" s="2" t="s">
        <v>4</v>
      </c>
      <c r="B13" s="36"/>
      <c r="C13" s="36"/>
      <c r="D13" s="36"/>
    </row>
    <row r="14" spans="1:111" ht="28.5" x14ac:dyDescent="0.2">
      <c r="A14" s="2" t="s">
        <v>5</v>
      </c>
      <c r="B14" s="36"/>
      <c r="C14" s="36"/>
      <c r="D14" s="36"/>
    </row>
    <row r="15" spans="1:111" ht="14.1" x14ac:dyDescent="0.25">
      <c r="A15" s="2"/>
    </row>
    <row r="16" spans="1:111" ht="14.1" x14ac:dyDescent="0.25">
      <c r="A16" s="1" t="s">
        <v>6</v>
      </c>
    </row>
    <row r="17" spans="1:4" ht="14.25" x14ac:dyDescent="0.2">
      <c r="A17" s="2" t="s">
        <v>25</v>
      </c>
      <c r="B17" s="36"/>
      <c r="C17" s="36"/>
      <c r="D17" s="36"/>
    </row>
    <row r="18" spans="1:4" ht="14.25" x14ac:dyDescent="0.2">
      <c r="A18" s="2" t="s">
        <v>26</v>
      </c>
      <c r="B18" s="36"/>
      <c r="C18" s="36"/>
      <c r="D18" s="36"/>
    </row>
    <row r="19" spans="1:4" ht="14.1" x14ac:dyDescent="0.25">
      <c r="A19" s="2" t="s">
        <v>7</v>
      </c>
      <c r="B19" s="36"/>
      <c r="C19" s="36"/>
      <c r="D19" s="36"/>
    </row>
    <row r="20" spans="1:4" ht="14.1" x14ac:dyDescent="0.25">
      <c r="A20" s="2"/>
    </row>
    <row r="21" spans="1:4" ht="14.1" x14ac:dyDescent="0.25">
      <c r="A21" s="1" t="s">
        <v>8</v>
      </c>
    </row>
    <row r="22" spans="1:4" ht="14.25" x14ac:dyDescent="0.2">
      <c r="A22" s="2" t="s">
        <v>28</v>
      </c>
      <c r="B22" s="36"/>
      <c r="C22" s="36"/>
      <c r="D22" s="36"/>
    </row>
    <row r="23" spans="1:4" ht="14.1" x14ac:dyDescent="0.25">
      <c r="A23" s="2"/>
    </row>
    <row r="24" spans="1:4" ht="14.1" x14ac:dyDescent="0.25">
      <c r="A24" s="2" t="s">
        <v>9</v>
      </c>
      <c r="B24" s="36"/>
      <c r="C24" s="36"/>
      <c r="D24" s="36"/>
    </row>
    <row r="25" spans="1:4" ht="14.25" x14ac:dyDescent="0.2">
      <c r="A25" s="2" t="s">
        <v>10</v>
      </c>
      <c r="B25" s="36"/>
      <c r="C25" s="36"/>
      <c r="D25" s="36"/>
    </row>
    <row r="26" spans="1:4" ht="14.1" x14ac:dyDescent="0.25">
      <c r="A26" s="2" t="s">
        <v>11</v>
      </c>
      <c r="B26" s="36"/>
      <c r="C26" s="36"/>
      <c r="D26" s="36"/>
    </row>
    <row r="27" spans="1:4" ht="14.1" x14ac:dyDescent="0.25">
      <c r="A27" s="2" t="s">
        <v>20</v>
      </c>
      <c r="B27" s="36"/>
      <c r="C27" s="36"/>
      <c r="D27" s="36"/>
    </row>
    <row r="28" spans="1:4" ht="14.25" x14ac:dyDescent="0.2">
      <c r="A28" s="2" t="s">
        <v>21</v>
      </c>
      <c r="B28" s="36"/>
      <c r="C28" s="36"/>
      <c r="D28" s="36"/>
    </row>
    <row r="29" spans="1:4" ht="14.25" x14ac:dyDescent="0.2">
      <c r="A29" s="2" t="s">
        <v>29</v>
      </c>
      <c r="B29" s="36"/>
      <c r="C29" s="36"/>
      <c r="D29" s="36"/>
    </row>
    <row r="30" spans="1:4" ht="14.1" x14ac:dyDescent="0.25">
      <c r="A30" s="2" t="s">
        <v>30</v>
      </c>
      <c r="B30" s="36"/>
      <c r="C30" s="36"/>
      <c r="D30" s="36"/>
    </row>
    <row r="31" spans="1:4" ht="14.1" x14ac:dyDescent="0.25">
      <c r="A31" s="2" t="s">
        <v>31</v>
      </c>
      <c r="B31" s="36"/>
      <c r="C31" s="36"/>
      <c r="D31" s="36"/>
    </row>
    <row r="32" spans="1:4" ht="14.1" x14ac:dyDescent="0.25">
      <c r="A32" s="2"/>
    </row>
    <row r="33" spans="1:4" ht="14.1" x14ac:dyDescent="0.25">
      <c r="A33" s="1"/>
    </row>
    <row r="34" spans="1:4" ht="14.1" x14ac:dyDescent="0.25">
      <c r="A34" s="1"/>
    </row>
    <row r="35" spans="1:4" ht="14.1" x14ac:dyDescent="0.25">
      <c r="A35" s="1" t="s">
        <v>12</v>
      </c>
    </row>
    <row r="36" spans="1:4" ht="14.1" x14ac:dyDescent="0.25">
      <c r="A36" s="1"/>
    </row>
    <row r="37" spans="1:4" ht="14.1" x14ac:dyDescent="0.25">
      <c r="A37" s="1" t="s">
        <v>0</v>
      </c>
    </row>
    <row r="38" spans="1:4" ht="14.1" x14ac:dyDescent="0.25">
      <c r="A38" s="2" t="s">
        <v>13</v>
      </c>
      <c r="B38" s="36"/>
      <c r="C38" s="36"/>
      <c r="D38" s="36"/>
    </row>
    <row r="39" spans="1:4" ht="14.1" x14ac:dyDescent="0.25">
      <c r="A39" s="2" t="s">
        <v>14</v>
      </c>
      <c r="B39" s="36"/>
      <c r="C39" s="36"/>
      <c r="D39" s="36"/>
    </row>
    <row r="40" spans="1:4" ht="14.25" x14ac:dyDescent="0.2">
      <c r="A40" s="2" t="s">
        <v>15</v>
      </c>
      <c r="B40" s="36"/>
      <c r="C40" s="36"/>
      <c r="D40" s="36"/>
    </row>
    <row r="41" spans="1:4" ht="14.25" x14ac:dyDescent="0.2">
      <c r="A41" s="2"/>
    </row>
    <row r="42" spans="1:4" ht="15" x14ac:dyDescent="0.2">
      <c r="A42" s="1" t="s">
        <v>16</v>
      </c>
    </row>
    <row r="43" spans="1:4" ht="14.25" x14ac:dyDescent="0.2">
      <c r="A43" s="2" t="s">
        <v>17</v>
      </c>
      <c r="B43" s="36"/>
      <c r="C43" s="36"/>
      <c r="D43" s="36"/>
    </row>
    <row r="44" spans="1:4" ht="14.25" x14ac:dyDescent="0.2">
      <c r="A44" s="2" t="s">
        <v>18</v>
      </c>
      <c r="B44" s="36"/>
      <c r="C44" s="36"/>
      <c r="D44" s="36"/>
    </row>
    <row r="45" spans="1:4" ht="14.25" x14ac:dyDescent="0.2">
      <c r="A45" s="2" t="s">
        <v>19</v>
      </c>
      <c r="B45" s="36"/>
      <c r="C45" s="36"/>
      <c r="D45" s="36"/>
    </row>
    <row r="46" spans="1:4" ht="14.25" x14ac:dyDescent="0.2">
      <c r="A46" s="2"/>
    </row>
    <row r="47" spans="1:4" ht="15" x14ac:dyDescent="0.2">
      <c r="A47" s="1" t="s">
        <v>6</v>
      </c>
    </row>
    <row r="48" spans="1:4" ht="14.25" x14ac:dyDescent="0.2">
      <c r="A48" s="2"/>
    </row>
    <row r="49" spans="1:4" ht="14.25" x14ac:dyDescent="0.2">
      <c r="A49" s="2" t="s">
        <v>18</v>
      </c>
      <c r="B49" s="36"/>
      <c r="C49" s="36"/>
      <c r="D49" s="36"/>
    </row>
    <row r="50" spans="1:4" ht="14.25" x14ac:dyDescent="0.2">
      <c r="A50" s="2" t="s">
        <v>19</v>
      </c>
      <c r="B50" s="36"/>
      <c r="C50" s="36"/>
      <c r="D50" s="36"/>
    </row>
    <row r="51" spans="1:4" ht="14.25" x14ac:dyDescent="0.2">
      <c r="A51" s="14" t="s">
        <v>95</v>
      </c>
      <c r="B51" s="36"/>
      <c r="C51" s="36"/>
      <c r="D51" s="36"/>
    </row>
    <row r="52" spans="1:4" ht="14.25" x14ac:dyDescent="0.2">
      <c r="A52" s="2" t="s">
        <v>27</v>
      </c>
      <c r="B52" s="36"/>
      <c r="C52" s="36"/>
      <c r="D52" s="36"/>
    </row>
    <row r="53" spans="1:4" ht="14.25" x14ac:dyDescent="0.2">
      <c r="A53" s="2"/>
    </row>
    <row r="54" spans="1:4" ht="15" x14ac:dyDescent="0.2">
      <c r="A54" s="1" t="s">
        <v>8</v>
      </c>
    </row>
    <row r="55" spans="1:4" ht="14.25" x14ac:dyDescent="0.2">
      <c r="A55" s="2" t="s">
        <v>19</v>
      </c>
      <c r="B55" s="36"/>
      <c r="C55" s="36"/>
      <c r="D55" s="36"/>
    </row>
    <row r="56" spans="1:4" ht="14.25" x14ac:dyDescent="0.2">
      <c r="A56" s="2" t="s">
        <v>32</v>
      </c>
      <c r="B56" s="36"/>
      <c r="C56" s="36"/>
      <c r="D56" s="36"/>
    </row>
    <row r="57" spans="1:4" ht="14.25" x14ac:dyDescent="0.2">
      <c r="A57" s="2" t="s">
        <v>17</v>
      </c>
      <c r="B57" s="36"/>
      <c r="C57" s="36"/>
      <c r="D57" s="36"/>
    </row>
    <row r="58" spans="1:4" ht="14.25" x14ac:dyDescent="0.2">
      <c r="A58" s="2" t="s">
        <v>33</v>
      </c>
      <c r="B58" s="36"/>
      <c r="C58" s="36"/>
      <c r="D58" s="36"/>
    </row>
    <row r="59" spans="1:4" ht="14.25" x14ac:dyDescent="0.2">
      <c r="A59" s="2" t="s">
        <v>34</v>
      </c>
      <c r="B59" s="36"/>
      <c r="C59" s="36"/>
      <c r="D59" s="36"/>
    </row>
    <row r="60" spans="1:4" x14ac:dyDescent="0.2">
      <c r="A60" s="3"/>
    </row>
    <row r="61" spans="1:4" x14ac:dyDescent="0.2">
      <c r="A61" s="3"/>
    </row>
    <row r="62" spans="1:4" x14ac:dyDescent="0.2">
      <c r="A62" s="3"/>
    </row>
    <row r="63" spans="1:4" ht="15" x14ac:dyDescent="0.25">
      <c r="A63" s="4" t="s">
        <v>77</v>
      </c>
    </row>
    <row r="64" spans="1:4" ht="14.25" x14ac:dyDescent="0.2">
      <c r="A64" s="5"/>
    </row>
    <row r="65" spans="1:4" ht="15" x14ac:dyDescent="0.25">
      <c r="A65" s="4" t="s">
        <v>47</v>
      </c>
    </row>
    <row r="66" spans="1:4" x14ac:dyDescent="0.2">
      <c r="A66" s="3"/>
    </row>
    <row r="67" spans="1:4" ht="14.25" x14ac:dyDescent="0.2">
      <c r="A67" s="5" t="s">
        <v>43</v>
      </c>
      <c r="B67" s="36"/>
      <c r="C67" s="36"/>
      <c r="D67" s="36"/>
    </row>
    <row r="68" spans="1:4" ht="14.25" x14ac:dyDescent="0.2">
      <c r="A68" s="5" t="s">
        <v>41</v>
      </c>
      <c r="B68" s="36"/>
      <c r="C68" s="36"/>
      <c r="D68" s="36"/>
    </row>
    <row r="69" spans="1:4" ht="14.25" x14ac:dyDescent="0.2">
      <c r="A69" s="5" t="s">
        <v>42</v>
      </c>
      <c r="B69" s="36"/>
      <c r="C69" s="36"/>
      <c r="D69" s="36"/>
    </row>
    <row r="70" spans="1:4" ht="14.25" x14ac:dyDescent="0.2">
      <c r="A70" s="5" t="s">
        <v>40</v>
      </c>
      <c r="B70" s="36"/>
      <c r="C70" s="36"/>
      <c r="D70" s="36"/>
    </row>
    <row r="71" spans="1:4" ht="14.25" x14ac:dyDescent="0.2">
      <c r="A71" s="5" t="s">
        <v>39</v>
      </c>
      <c r="B71" s="36"/>
      <c r="C71" s="36"/>
      <c r="D71" s="36"/>
    </row>
    <row r="72" spans="1:4" ht="14.25" x14ac:dyDescent="0.2">
      <c r="A72" s="5" t="s">
        <v>97</v>
      </c>
      <c r="B72" s="36"/>
      <c r="C72" s="36"/>
      <c r="D72" s="36"/>
    </row>
    <row r="73" spans="1:4" ht="14.25" x14ac:dyDescent="0.2">
      <c r="A73" s="5" t="s">
        <v>98</v>
      </c>
      <c r="B73" s="36"/>
      <c r="C73" s="36"/>
      <c r="D73" s="36"/>
    </row>
    <row r="74" spans="1:4" ht="14.25" x14ac:dyDescent="0.2">
      <c r="A74" s="5"/>
    </row>
    <row r="75" spans="1:4" ht="14.25" x14ac:dyDescent="0.2">
      <c r="A75" s="5" t="s">
        <v>52</v>
      </c>
      <c r="B75" s="36"/>
      <c r="C75" s="36"/>
      <c r="D75" s="36"/>
    </row>
    <row r="76" spans="1:4" ht="14.25" x14ac:dyDescent="0.2">
      <c r="A76" s="5" t="s">
        <v>45</v>
      </c>
      <c r="B76" s="36"/>
      <c r="C76" s="36"/>
      <c r="D76" s="36"/>
    </row>
    <row r="77" spans="1:4" ht="14.25" x14ac:dyDescent="0.2">
      <c r="A77" s="5" t="s">
        <v>46</v>
      </c>
      <c r="B77" s="36"/>
      <c r="C77" s="36"/>
      <c r="D77" s="36"/>
    </row>
    <row r="78" spans="1:4" x14ac:dyDescent="0.2">
      <c r="A78" s="3"/>
    </row>
    <row r="79" spans="1:4" ht="15" x14ac:dyDescent="0.25">
      <c r="A79" s="4" t="s">
        <v>51</v>
      </c>
    </row>
    <row r="80" spans="1:4" x14ac:dyDescent="0.2">
      <c r="A80" s="3"/>
    </row>
    <row r="81" spans="1:4" ht="15" x14ac:dyDescent="0.25">
      <c r="A81" s="4" t="s">
        <v>48</v>
      </c>
    </row>
    <row r="82" spans="1:4" x14ac:dyDescent="0.2">
      <c r="A82" s="3"/>
    </row>
    <row r="83" spans="1:4" ht="14.25" x14ac:dyDescent="0.2">
      <c r="A83" s="5" t="s">
        <v>43</v>
      </c>
      <c r="B83" s="36"/>
      <c r="C83" s="36"/>
      <c r="D83" s="36"/>
    </row>
    <row r="84" spans="1:4" ht="14.25" x14ac:dyDescent="0.2">
      <c r="A84" s="5" t="s">
        <v>41</v>
      </c>
      <c r="B84" s="36"/>
      <c r="C84" s="36"/>
      <c r="D84" s="36"/>
    </row>
    <row r="85" spans="1:4" ht="14.25" x14ac:dyDescent="0.2">
      <c r="A85" s="5" t="s">
        <v>42</v>
      </c>
      <c r="B85" s="36"/>
      <c r="C85" s="36"/>
      <c r="D85" s="36"/>
    </row>
    <row r="86" spans="1:4" ht="14.25" x14ac:dyDescent="0.2">
      <c r="A86" s="5" t="s">
        <v>40</v>
      </c>
      <c r="B86" s="36"/>
      <c r="C86" s="36"/>
      <c r="D86" s="36"/>
    </row>
    <row r="87" spans="1:4" ht="14.25" x14ac:dyDescent="0.2">
      <c r="A87" s="5" t="s">
        <v>39</v>
      </c>
      <c r="B87" s="36"/>
      <c r="C87" s="36"/>
      <c r="D87" s="36"/>
    </row>
    <row r="88" spans="1:4" ht="14.25" x14ac:dyDescent="0.2">
      <c r="A88" s="5"/>
    </row>
    <row r="89" spans="1:4" ht="14.25" x14ac:dyDescent="0.2">
      <c r="A89" s="5" t="s">
        <v>44</v>
      </c>
      <c r="B89" s="36"/>
      <c r="C89" s="36"/>
      <c r="D89" s="36"/>
    </row>
    <row r="90" spans="1:4" ht="14.25" x14ac:dyDescent="0.2">
      <c r="A90" s="5" t="s">
        <v>45</v>
      </c>
      <c r="B90" s="36"/>
      <c r="C90" s="36"/>
      <c r="D90" s="36"/>
    </row>
    <row r="91" spans="1:4" ht="14.25" x14ac:dyDescent="0.2">
      <c r="A91" s="5" t="s">
        <v>46</v>
      </c>
      <c r="B91" s="36"/>
      <c r="C91" s="36"/>
      <c r="D91" s="36"/>
    </row>
    <row r="92" spans="1:4" x14ac:dyDescent="0.2">
      <c r="A92" s="3"/>
    </row>
    <row r="93" spans="1:4" ht="15" x14ac:dyDescent="0.25">
      <c r="A93" s="4" t="s">
        <v>49</v>
      </c>
    </row>
    <row r="94" spans="1:4" x14ac:dyDescent="0.2">
      <c r="A94" s="3"/>
    </row>
    <row r="95" spans="1:4" x14ac:dyDescent="0.2">
      <c r="A95" s="3" t="s">
        <v>50</v>
      </c>
      <c r="B95" s="36"/>
      <c r="C95" s="36"/>
      <c r="D95" s="36"/>
    </row>
    <row r="96" spans="1:4" x14ac:dyDescent="0.2">
      <c r="A96" s="3"/>
    </row>
    <row r="97" spans="1:4" x14ac:dyDescent="0.2">
      <c r="A97" s="3"/>
    </row>
    <row r="98" spans="1:4" ht="15" x14ac:dyDescent="0.25">
      <c r="A98" s="4" t="s">
        <v>76</v>
      </c>
    </row>
    <row r="99" spans="1:4" x14ac:dyDescent="0.2">
      <c r="A99" s="3"/>
    </row>
    <row r="100" spans="1:4" ht="15" x14ac:dyDescent="0.25">
      <c r="A100" s="4" t="s">
        <v>53</v>
      </c>
    </row>
    <row r="101" spans="1:4" ht="14.25" x14ac:dyDescent="0.2">
      <c r="A101" s="6" t="s">
        <v>54</v>
      </c>
    </row>
    <row r="102" spans="1:4" ht="14.25" x14ac:dyDescent="0.2">
      <c r="A102" s="5" t="s">
        <v>55</v>
      </c>
      <c r="B102" s="36"/>
      <c r="C102" s="36"/>
      <c r="D102" s="36"/>
    </row>
    <row r="103" spans="1:4" x14ac:dyDescent="0.2">
      <c r="A103" s="54" t="s">
        <v>56</v>
      </c>
      <c r="B103" s="36"/>
      <c r="C103" s="36"/>
      <c r="D103" s="36"/>
    </row>
    <row r="104" spans="1:4" x14ac:dyDescent="0.2">
      <c r="A104" s="55"/>
    </row>
    <row r="105" spans="1:4" x14ac:dyDescent="0.2">
      <c r="A105" s="3"/>
    </row>
    <row r="106" spans="1:4" ht="14.25" x14ac:dyDescent="0.2">
      <c r="A106" s="6" t="s">
        <v>57</v>
      </c>
    </row>
    <row r="107" spans="1:4" ht="14.25" x14ac:dyDescent="0.2">
      <c r="A107" s="5" t="s">
        <v>58</v>
      </c>
      <c r="B107" s="36"/>
      <c r="C107" s="36"/>
      <c r="D107" s="36"/>
    </row>
    <row r="108" spans="1:4" ht="14.25" x14ac:dyDescent="0.2">
      <c r="A108" s="5" t="s">
        <v>59</v>
      </c>
      <c r="B108" s="36"/>
      <c r="C108" s="36"/>
      <c r="D108" s="36"/>
    </row>
    <row r="109" spans="1:4" ht="14.25" x14ac:dyDescent="0.2">
      <c r="A109" s="5"/>
    </row>
    <row r="110" spans="1:4" ht="14.25" x14ac:dyDescent="0.2">
      <c r="A110" s="6" t="s">
        <v>60</v>
      </c>
    </row>
    <row r="111" spans="1:4" ht="14.25" x14ac:dyDescent="0.2">
      <c r="A111" s="5" t="s">
        <v>61</v>
      </c>
      <c r="B111" s="36"/>
      <c r="C111" s="36"/>
      <c r="D111" s="36"/>
    </row>
    <row r="112" spans="1:4" ht="14.25" x14ac:dyDescent="0.2">
      <c r="A112" s="5"/>
    </row>
    <row r="113" spans="1:4" ht="14.25" x14ac:dyDescent="0.2">
      <c r="A113" s="6" t="s">
        <v>62</v>
      </c>
    </row>
    <row r="114" spans="1:4" x14ac:dyDescent="0.2">
      <c r="A114" s="54" t="s">
        <v>63</v>
      </c>
      <c r="B114" s="36"/>
      <c r="C114" s="36"/>
      <c r="D114" s="36"/>
    </row>
    <row r="115" spans="1:4" x14ac:dyDescent="0.2">
      <c r="A115" s="55"/>
    </row>
    <row r="116" spans="1:4" ht="14.25" x14ac:dyDescent="0.2">
      <c r="A116" s="5"/>
    </row>
    <row r="117" spans="1:4" ht="14.25" x14ac:dyDescent="0.2">
      <c r="A117" s="6" t="s">
        <v>64</v>
      </c>
    </row>
    <row r="118" spans="1:4" ht="14.25" x14ac:dyDescent="0.2">
      <c r="A118" s="5" t="s">
        <v>61</v>
      </c>
      <c r="B118" s="36"/>
      <c r="C118" s="36"/>
      <c r="D118" s="36"/>
    </row>
    <row r="119" spans="1:4" ht="14.25" x14ac:dyDescent="0.2">
      <c r="A119" s="5"/>
    </row>
    <row r="120" spans="1:4" ht="14.25" x14ac:dyDescent="0.2">
      <c r="A120" s="6" t="s">
        <v>65</v>
      </c>
    </row>
    <row r="121" spans="1:4" ht="14.25" x14ac:dyDescent="0.2">
      <c r="A121" s="5" t="s">
        <v>66</v>
      </c>
      <c r="B121" s="36"/>
      <c r="C121" s="36"/>
      <c r="D121" s="36"/>
    </row>
    <row r="122" spans="1:4" ht="14.25" x14ac:dyDescent="0.2">
      <c r="A122" s="5"/>
    </row>
    <row r="123" spans="1:4" ht="14.25" x14ac:dyDescent="0.2">
      <c r="A123" s="6" t="s">
        <v>67</v>
      </c>
    </row>
    <row r="124" spans="1:4" ht="14.25" x14ac:dyDescent="0.2">
      <c r="A124" s="5" t="s">
        <v>68</v>
      </c>
      <c r="B124" s="36"/>
      <c r="C124" s="36"/>
      <c r="D124" s="36"/>
    </row>
    <row r="125" spans="1:4" ht="14.25" x14ac:dyDescent="0.2">
      <c r="A125" s="5"/>
    </row>
    <row r="126" spans="1:4" ht="15" x14ac:dyDescent="0.25">
      <c r="A126" s="4" t="s">
        <v>93</v>
      </c>
    </row>
    <row r="127" spans="1:4" ht="14.25" x14ac:dyDescent="0.2">
      <c r="A127" s="5" t="s">
        <v>58</v>
      </c>
      <c r="B127" s="36"/>
      <c r="C127" s="36"/>
      <c r="D127" s="36"/>
    </row>
    <row r="128" spans="1:4" x14ac:dyDescent="0.2">
      <c r="A128" s="3"/>
    </row>
    <row r="129" spans="1:4" ht="15" x14ac:dyDescent="0.25">
      <c r="A129" s="4" t="s">
        <v>69</v>
      </c>
    </row>
    <row r="130" spans="1:4" ht="14.25" x14ac:dyDescent="0.2">
      <c r="A130" s="5" t="s">
        <v>70</v>
      </c>
      <c r="B130" s="36"/>
      <c r="C130" s="36"/>
      <c r="D130" s="36"/>
    </row>
    <row r="131" spans="1:4" x14ac:dyDescent="0.2">
      <c r="A131" s="3"/>
    </row>
    <row r="132" spans="1:4" ht="15" x14ac:dyDescent="0.25">
      <c r="A132" s="4" t="s">
        <v>71</v>
      </c>
    </row>
    <row r="133" spans="1:4" ht="14.25" x14ac:dyDescent="0.2">
      <c r="A133" s="6" t="s">
        <v>72</v>
      </c>
    </row>
    <row r="134" spans="1:4" ht="14.25" x14ac:dyDescent="0.2">
      <c r="A134" s="5" t="s">
        <v>73</v>
      </c>
      <c r="B134" s="36"/>
      <c r="C134" s="36"/>
      <c r="D134" s="36"/>
    </row>
    <row r="135" spans="1:4" x14ac:dyDescent="0.2">
      <c r="A135" s="3"/>
    </row>
    <row r="136" spans="1:4" ht="14.25" x14ac:dyDescent="0.2">
      <c r="A136" s="6" t="s">
        <v>74</v>
      </c>
    </row>
    <row r="137" spans="1:4" ht="14.25" x14ac:dyDescent="0.2">
      <c r="A137" s="5" t="s">
        <v>73</v>
      </c>
      <c r="B137" s="36"/>
      <c r="C137" s="36"/>
      <c r="D137" s="36"/>
    </row>
    <row r="138" spans="1:4" ht="14.25" x14ac:dyDescent="0.2">
      <c r="A138" s="5" t="s">
        <v>75</v>
      </c>
      <c r="B138" s="36"/>
      <c r="C138" s="36"/>
      <c r="D138" s="36"/>
    </row>
    <row r="139" spans="1:4" ht="14.25" x14ac:dyDescent="0.2">
      <c r="A139" s="5"/>
    </row>
    <row r="140" spans="1:4" ht="14.25" x14ac:dyDescent="0.2">
      <c r="A140" s="6" t="s">
        <v>79</v>
      </c>
    </row>
    <row r="141" spans="1:4" ht="14.25" x14ac:dyDescent="0.2">
      <c r="A141" s="5" t="s">
        <v>80</v>
      </c>
      <c r="B141" s="36"/>
      <c r="C141" s="36"/>
      <c r="D141" s="36"/>
    </row>
    <row r="142" spans="1:4" ht="14.25" x14ac:dyDescent="0.2">
      <c r="A142" s="5"/>
    </row>
    <row r="143" spans="1:4" ht="14.25" x14ac:dyDescent="0.2">
      <c r="A143" s="6" t="s">
        <v>81</v>
      </c>
    </row>
    <row r="144" spans="1:4" ht="14.25" x14ac:dyDescent="0.2">
      <c r="A144" s="5" t="s">
        <v>82</v>
      </c>
      <c r="B144" s="36"/>
      <c r="C144" s="36"/>
      <c r="D144" s="36"/>
    </row>
    <row r="145" spans="1:4" ht="14.25" x14ac:dyDescent="0.2">
      <c r="A145" s="5" t="s">
        <v>83</v>
      </c>
      <c r="B145" s="36"/>
      <c r="C145" s="36"/>
      <c r="D145" s="36"/>
    </row>
    <row r="146" spans="1:4" ht="14.25" x14ac:dyDescent="0.2">
      <c r="A146" s="5" t="s">
        <v>85</v>
      </c>
      <c r="B146" s="36"/>
      <c r="C146" s="36"/>
      <c r="D146" s="36"/>
    </row>
    <row r="147" spans="1:4" ht="14.25" x14ac:dyDescent="0.2">
      <c r="A147" s="5" t="s">
        <v>84</v>
      </c>
      <c r="B147" s="36"/>
      <c r="C147" s="36"/>
      <c r="D147" s="36"/>
    </row>
    <row r="148" spans="1:4" ht="14.25" x14ac:dyDescent="0.2">
      <c r="A148" s="5"/>
    </row>
    <row r="149" spans="1:4" ht="14.25" x14ac:dyDescent="0.2">
      <c r="A149" s="6" t="s">
        <v>86</v>
      </c>
    </row>
    <row r="150" spans="1:4" ht="14.25" x14ac:dyDescent="0.2">
      <c r="A150" s="5" t="s">
        <v>87</v>
      </c>
      <c r="B150" s="36"/>
      <c r="C150" s="36"/>
      <c r="D150" s="36"/>
    </row>
    <row r="151" spans="1:4" ht="14.25" x14ac:dyDescent="0.2">
      <c r="A151" s="5" t="s">
        <v>88</v>
      </c>
      <c r="B151" s="36"/>
      <c r="C151" s="36"/>
      <c r="D151" s="36"/>
    </row>
    <row r="152" spans="1:4" ht="14.25" x14ac:dyDescent="0.2">
      <c r="A152" s="5"/>
    </row>
    <row r="153" spans="1:4" ht="15" x14ac:dyDescent="0.25">
      <c r="A153" s="4" t="s">
        <v>89</v>
      </c>
    </row>
    <row r="154" spans="1:4" ht="14.25" x14ac:dyDescent="0.2">
      <c r="A154" s="5" t="s">
        <v>90</v>
      </c>
      <c r="B154" s="36"/>
      <c r="C154" s="36"/>
      <c r="D154" s="36"/>
    </row>
    <row r="155" spans="1:4" ht="14.25" x14ac:dyDescent="0.2">
      <c r="A155" s="5" t="s">
        <v>91</v>
      </c>
      <c r="B155" s="36"/>
      <c r="C155" s="36"/>
      <c r="D155" s="36"/>
    </row>
    <row r="156" spans="1:4" ht="14.25" x14ac:dyDescent="0.2">
      <c r="A156" s="5" t="s">
        <v>92</v>
      </c>
      <c r="B156" s="36"/>
      <c r="C156" s="36"/>
      <c r="D156" s="36"/>
    </row>
  </sheetData>
  <sheetProtection sheet="1" objects="1" scenarios="1"/>
  <customSheetViews>
    <customSheetView guid="{66F6D444-484F-4847-A096-8E656F6E47AC}">
      <pane ySplit="1" topLeftCell="A41" activePane="bottomLeft" state="frozen"/>
      <selection pane="bottomLeft" activeCell="F173" sqref="F173:F174"/>
      <pageMargins left="0.7" right="0.7" top="0.75" bottom="0.75" header="0.3" footer="0.3"/>
      <pageSetup paperSize="9" orientation="portrait" r:id="rId1"/>
    </customSheetView>
    <customSheetView guid="{4776FF7B-3A99-451A-BE5A-F910854CFE94}">
      <pane ySplit="1" topLeftCell="A2" activePane="bottomLeft" state="frozen"/>
      <selection pane="bottomLeft" activeCell="F173" sqref="F173:F174"/>
      <pageMargins left="0.7" right="0.7" top="0.75" bottom="0.75" header="0.3" footer="0.3"/>
      <pageSetup paperSize="9" orientation="portrait" r:id="rId2"/>
    </customSheetView>
    <customSheetView guid="{4B41C33D-B803-4B4D-B1EF-C9E0FFE861CB}">
      <pane ySplit="1" topLeftCell="A32" activePane="bottomLeft" state="frozen"/>
      <selection pane="bottomLeft" activeCell="A51" sqref="A51"/>
      <pageMargins left="0.7" right="0.7" top="0.75" bottom="0.75" header="0.3" footer="0.3"/>
    </customSheetView>
    <customSheetView guid="{AFC8CB82-161E-46C9-81BF-331389028552}">
      <pane ySplit="1" topLeftCell="A5" activePane="bottomLeft" state="frozen"/>
      <selection pane="bottomLeft" activeCell="G41" sqref="G41"/>
      <pageMargins left="0.7" right="0.7" top="0.75" bottom="0.75" header="0.3" footer="0.3"/>
    </customSheetView>
    <customSheetView guid="{850E7E14-71D6-4C44-8A78-F6DCD1226F15}">
      <pane ySplit="1" topLeftCell="A5" activePane="bottomLeft" state="frozen"/>
      <selection pane="bottomLeft" activeCell="F68" sqref="F68"/>
      <pageMargins left="0.7" right="0.7" top="0.75" bottom="0.75" header="0.3" footer="0.3"/>
    </customSheetView>
    <customSheetView guid="{5E667F79-E8E5-4828-BF97-0B39D02FA3C3}">
      <pane ySplit="1" topLeftCell="A5" activePane="bottomLeft" state="frozen"/>
      <selection pane="bottomLeft" activeCell="F68" sqref="F68"/>
      <pageMargins left="0.7" right="0.7" top="0.75" bottom="0.75" header="0.3" footer="0.3"/>
    </customSheetView>
    <customSheetView guid="{DA0DFDF4-652D-4F94-8D55-AAD05F778EB5}">
      <pane ySplit="1" topLeftCell="A32" activePane="bottomLeft" state="frozen"/>
      <selection pane="bottomLeft" activeCell="A51" sqref="A51"/>
      <pageMargins left="0.7" right="0.7" top="0.75" bottom="0.75" header="0.3" footer="0.3"/>
      <pageSetup paperSize="9" orientation="portrait" r:id="rId3"/>
    </customSheetView>
    <customSheetView guid="{15B91CFC-DD8A-4D92-ACDB-6090A9391925}">
      <pane ySplit="1" topLeftCell="A2" activePane="bottomLeft" state="frozen"/>
      <selection pane="bottomLeft" activeCell="F173" sqref="F173:F174"/>
      <pageMargins left="0.7" right="0.7" top="0.75" bottom="0.75" header="0.3" footer="0.3"/>
      <pageSetup paperSize="9" orientation="portrait" r:id="rId4"/>
    </customSheetView>
  </customSheetViews>
  <mergeCells count="2">
    <mergeCell ref="A103:A104"/>
    <mergeCell ref="A114:A115"/>
  </mergeCells>
  <pageMargins left="0.7" right="0.7" top="0.75" bottom="0.75" header="0.3" footer="0.3"/>
  <pageSetup paperSize="9" orientation="portrait"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156"/>
  <sheetViews>
    <sheetView workbookViewId="0">
      <pane ySplit="1" topLeftCell="A2" activePane="bottomLeft" state="frozen"/>
      <selection activeCell="F68" sqref="F68"/>
      <selection pane="bottomLeft" activeCell="H142" sqref="H142"/>
    </sheetView>
  </sheetViews>
  <sheetFormatPr defaultRowHeight="12.75" x14ac:dyDescent="0.2"/>
  <cols>
    <col min="1" max="1" width="47.5703125" style="7" customWidth="1"/>
    <col min="2" max="4" width="12.5703125" customWidth="1"/>
    <col min="5" max="5" width="12.5703125" style="7" customWidth="1"/>
    <col min="6" max="111" width="9.140625" style="7"/>
  </cols>
  <sheetData>
    <row r="1" spans="1:111" s="28" customFormat="1" ht="15.75" customHeight="1" x14ac:dyDescent="0.2">
      <c r="A1" s="26" t="s">
        <v>37</v>
      </c>
      <c r="B1" s="27">
        <v>2011</v>
      </c>
      <c r="C1" s="27">
        <v>2012</v>
      </c>
      <c r="D1" s="27">
        <v>2013</v>
      </c>
      <c r="E1" s="29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</row>
    <row r="2" spans="1:111" s="7" customFormat="1" ht="15" x14ac:dyDescent="0.2">
      <c r="A2" s="1"/>
    </row>
    <row r="3" spans="1:111" s="7" customFormat="1" ht="15" x14ac:dyDescent="0.2">
      <c r="A3" s="1" t="s">
        <v>78</v>
      </c>
    </row>
    <row r="4" spans="1:111" s="7" customFormat="1" ht="15" x14ac:dyDescent="0.2">
      <c r="A4" s="1"/>
    </row>
    <row r="5" spans="1:111" ht="15" x14ac:dyDescent="0.2">
      <c r="A5" s="1" t="s">
        <v>0</v>
      </c>
    </row>
    <row r="6" spans="1:111" ht="14.25" x14ac:dyDescent="0.2">
      <c r="A6" s="2" t="s">
        <v>22</v>
      </c>
      <c r="B6" s="36"/>
      <c r="C6" s="36"/>
      <c r="D6" s="36"/>
    </row>
    <row r="7" spans="1:111" ht="14.25" x14ac:dyDescent="0.2">
      <c r="A7" s="2" t="s">
        <v>23</v>
      </c>
      <c r="B7" s="36"/>
      <c r="C7" s="36"/>
      <c r="D7" s="36"/>
    </row>
    <row r="8" spans="1:111" ht="14.25" x14ac:dyDescent="0.2">
      <c r="A8" s="2" t="s">
        <v>24</v>
      </c>
      <c r="B8" s="36"/>
      <c r="C8" s="36"/>
      <c r="D8" s="36"/>
    </row>
    <row r="9" spans="1:111" ht="14.25" x14ac:dyDescent="0.2">
      <c r="A9" s="2"/>
    </row>
    <row r="10" spans="1:111" ht="15" x14ac:dyDescent="0.2">
      <c r="A10" s="1" t="s">
        <v>1</v>
      </c>
    </row>
    <row r="11" spans="1:111" ht="14.25" x14ac:dyDescent="0.2">
      <c r="A11" s="2" t="s">
        <v>2</v>
      </c>
      <c r="B11" s="36"/>
      <c r="C11" s="36"/>
      <c r="D11" s="36"/>
    </row>
    <row r="12" spans="1:111" ht="14.25" x14ac:dyDescent="0.2">
      <c r="A12" s="2" t="s">
        <v>3</v>
      </c>
      <c r="B12" s="36"/>
      <c r="C12" s="36"/>
      <c r="D12" s="36"/>
    </row>
    <row r="13" spans="1:111" ht="14.25" x14ac:dyDescent="0.2">
      <c r="A13" s="2" t="s">
        <v>4</v>
      </c>
      <c r="B13" s="36"/>
      <c r="C13" s="36"/>
      <c r="D13" s="36"/>
    </row>
    <row r="14" spans="1:111" ht="28.5" x14ac:dyDescent="0.2">
      <c r="A14" s="2" t="s">
        <v>5</v>
      </c>
      <c r="B14" s="36"/>
      <c r="C14" s="36"/>
      <c r="D14" s="36"/>
    </row>
    <row r="15" spans="1:111" ht="14.25" x14ac:dyDescent="0.2">
      <c r="A15" s="2"/>
    </row>
    <row r="16" spans="1:111" ht="15" x14ac:dyDescent="0.2">
      <c r="A16" s="1" t="s">
        <v>6</v>
      </c>
    </row>
    <row r="17" spans="1:4" ht="14.25" x14ac:dyDescent="0.2">
      <c r="A17" s="2" t="s">
        <v>25</v>
      </c>
      <c r="B17" s="36"/>
      <c r="C17" s="36"/>
      <c r="D17" s="36"/>
    </row>
    <row r="18" spans="1:4" ht="14.25" x14ac:dyDescent="0.2">
      <c r="A18" s="2" t="s">
        <v>26</v>
      </c>
      <c r="B18" s="36"/>
      <c r="C18" s="36"/>
      <c r="D18" s="36"/>
    </row>
    <row r="19" spans="1:4" ht="14.25" x14ac:dyDescent="0.2">
      <c r="A19" s="2" t="s">
        <v>7</v>
      </c>
      <c r="B19" s="36"/>
      <c r="C19" s="36"/>
      <c r="D19" s="36"/>
    </row>
    <row r="20" spans="1:4" ht="14.25" x14ac:dyDescent="0.2">
      <c r="A20" s="2"/>
    </row>
    <row r="21" spans="1:4" ht="15" x14ac:dyDescent="0.2">
      <c r="A21" s="1" t="s">
        <v>8</v>
      </c>
    </row>
    <row r="22" spans="1:4" ht="14.25" x14ac:dyDescent="0.2">
      <c r="A22" s="2" t="s">
        <v>28</v>
      </c>
      <c r="B22" s="36"/>
      <c r="C22" s="36"/>
      <c r="D22" s="36"/>
    </row>
    <row r="23" spans="1:4" ht="14.25" x14ac:dyDescent="0.2">
      <c r="A23" s="2"/>
    </row>
    <row r="24" spans="1:4" ht="14.25" x14ac:dyDescent="0.2">
      <c r="A24" s="2" t="s">
        <v>9</v>
      </c>
      <c r="B24" s="36"/>
      <c r="C24" s="36"/>
      <c r="D24" s="36"/>
    </row>
    <row r="25" spans="1:4" ht="14.25" x14ac:dyDescent="0.2">
      <c r="A25" s="2" t="s">
        <v>10</v>
      </c>
      <c r="B25" s="36"/>
      <c r="C25" s="36"/>
      <c r="D25" s="36"/>
    </row>
    <row r="26" spans="1:4" ht="14.25" x14ac:dyDescent="0.2">
      <c r="A26" s="2" t="s">
        <v>11</v>
      </c>
      <c r="B26" s="36"/>
      <c r="C26" s="36"/>
      <c r="D26" s="36"/>
    </row>
    <row r="27" spans="1:4" ht="14.25" x14ac:dyDescent="0.2">
      <c r="A27" s="2" t="s">
        <v>20</v>
      </c>
      <c r="B27" s="36"/>
      <c r="C27" s="36"/>
      <c r="D27" s="36"/>
    </row>
    <row r="28" spans="1:4" ht="14.25" x14ac:dyDescent="0.2">
      <c r="A28" s="2" t="s">
        <v>21</v>
      </c>
      <c r="B28" s="36"/>
      <c r="C28" s="36"/>
      <c r="D28" s="36"/>
    </row>
    <row r="29" spans="1:4" ht="14.25" x14ac:dyDescent="0.2">
      <c r="A29" s="2" t="s">
        <v>29</v>
      </c>
      <c r="B29" s="36"/>
      <c r="C29" s="36"/>
      <c r="D29" s="36"/>
    </row>
    <row r="30" spans="1:4" ht="14.25" x14ac:dyDescent="0.2">
      <c r="A30" s="2" t="s">
        <v>30</v>
      </c>
      <c r="B30" s="36"/>
      <c r="C30" s="36"/>
      <c r="D30" s="36"/>
    </row>
    <row r="31" spans="1:4" ht="14.25" x14ac:dyDescent="0.2">
      <c r="A31" s="2" t="s">
        <v>31</v>
      </c>
      <c r="B31" s="36"/>
      <c r="C31" s="36"/>
      <c r="D31" s="36"/>
    </row>
    <row r="32" spans="1:4" ht="14.25" x14ac:dyDescent="0.2">
      <c r="A32" s="2"/>
    </row>
    <row r="33" spans="1:4" ht="15" x14ac:dyDescent="0.2">
      <c r="A33" s="1"/>
    </row>
    <row r="34" spans="1:4" ht="15" x14ac:dyDescent="0.2">
      <c r="A34" s="1"/>
    </row>
    <row r="35" spans="1:4" ht="15" x14ac:dyDescent="0.2">
      <c r="A35" s="1" t="s">
        <v>12</v>
      </c>
    </row>
    <row r="36" spans="1:4" ht="15" x14ac:dyDescent="0.2">
      <c r="A36" s="1"/>
    </row>
    <row r="37" spans="1:4" ht="15" x14ac:dyDescent="0.2">
      <c r="A37" s="1" t="s">
        <v>0</v>
      </c>
    </row>
    <row r="38" spans="1:4" ht="14.25" x14ac:dyDescent="0.2">
      <c r="A38" s="2" t="s">
        <v>13</v>
      </c>
      <c r="B38" s="36"/>
      <c r="C38" s="36"/>
      <c r="D38" s="36"/>
    </row>
    <row r="39" spans="1:4" ht="14.25" x14ac:dyDescent="0.2">
      <c r="A39" s="2" t="s">
        <v>14</v>
      </c>
      <c r="B39" s="36"/>
      <c r="C39" s="36"/>
      <c r="D39" s="36"/>
    </row>
    <row r="40" spans="1:4" ht="14.25" x14ac:dyDescent="0.2">
      <c r="A40" s="2" t="s">
        <v>15</v>
      </c>
      <c r="B40" s="36"/>
      <c r="C40" s="36"/>
      <c r="D40" s="36"/>
    </row>
    <row r="41" spans="1:4" ht="14.25" x14ac:dyDescent="0.2">
      <c r="A41" s="2"/>
    </row>
    <row r="42" spans="1:4" ht="15" x14ac:dyDescent="0.2">
      <c r="A42" s="1" t="s">
        <v>16</v>
      </c>
    </row>
    <row r="43" spans="1:4" ht="14.25" x14ac:dyDescent="0.2">
      <c r="A43" s="2" t="s">
        <v>17</v>
      </c>
      <c r="B43" s="36"/>
      <c r="C43" s="36"/>
      <c r="D43" s="36"/>
    </row>
    <row r="44" spans="1:4" ht="14.25" x14ac:dyDescent="0.2">
      <c r="A44" s="2" t="s">
        <v>18</v>
      </c>
      <c r="B44" s="36"/>
      <c r="C44" s="36"/>
      <c r="D44" s="36"/>
    </row>
    <row r="45" spans="1:4" ht="14.25" x14ac:dyDescent="0.2">
      <c r="A45" s="2" t="s">
        <v>19</v>
      </c>
      <c r="B45" s="36"/>
      <c r="C45" s="36"/>
      <c r="D45" s="36"/>
    </row>
    <row r="46" spans="1:4" ht="14.25" x14ac:dyDescent="0.2">
      <c r="A46" s="2"/>
    </row>
    <row r="47" spans="1:4" ht="15" x14ac:dyDescent="0.2">
      <c r="A47" s="1" t="s">
        <v>6</v>
      </c>
    </row>
    <row r="48" spans="1:4" ht="14.25" x14ac:dyDescent="0.2">
      <c r="A48" s="2"/>
    </row>
    <row r="49" spans="1:4" ht="14.25" x14ac:dyDescent="0.2">
      <c r="A49" s="2" t="s">
        <v>18</v>
      </c>
      <c r="B49" s="36"/>
      <c r="C49" s="36"/>
      <c r="D49" s="36"/>
    </row>
    <row r="50" spans="1:4" ht="14.25" x14ac:dyDescent="0.2">
      <c r="A50" s="2" t="s">
        <v>19</v>
      </c>
      <c r="B50" s="36"/>
      <c r="C50" s="36"/>
      <c r="D50" s="36"/>
    </row>
    <row r="51" spans="1:4" ht="14.25" x14ac:dyDescent="0.2">
      <c r="A51" s="14" t="s">
        <v>95</v>
      </c>
      <c r="B51" s="36"/>
      <c r="C51" s="36"/>
      <c r="D51" s="36"/>
    </row>
    <row r="52" spans="1:4" ht="14.25" x14ac:dyDescent="0.2">
      <c r="A52" s="2" t="s">
        <v>27</v>
      </c>
      <c r="B52" s="36"/>
      <c r="C52" s="36"/>
      <c r="D52" s="36"/>
    </row>
    <row r="53" spans="1:4" ht="14.25" x14ac:dyDescent="0.2">
      <c r="A53" s="2"/>
    </row>
    <row r="54" spans="1:4" ht="15" x14ac:dyDescent="0.2">
      <c r="A54" s="1" t="s">
        <v>8</v>
      </c>
    </row>
    <row r="55" spans="1:4" ht="14.25" x14ac:dyDescent="0.2">
      <c r="A55" s="2" t="s">
        <v>19</v>
      </c>
      <c r="B55" s="36"/>
      <c r="C55" s="36"/>
      <c r="D55" s="36"/>
    </row>
    <row r="56" spans="1:4" ht="14.25" x14ac:dyDescent="0.2">
      <c r="A56" s="2" t="s">
        <v>32</v>
      </c>
      <c r="B56" s="36"/>
      <c r="C56" s="36"/>
      <c r="D56" s="36"/>
    </row>
    <row r="57" spans="1:4" ht="14.25" x14ac:dyDescent="0.2">
      <c r="A57" s="2" t="s">
        <v>17</v>
      </c>
      <c r="B57" s="36"/>
      <c r="C57" s="36"/>
      <c r="D57" s="36"/>
    </row>
    <row r="58" spans="1:4" ht="14.25" x14ac:dyDescent="0.2">
      <c r="A58" s="2" t="s">
        <v>33</v>
      </c>
      <c r="B58" s="36"/>
      <c r="C58" s="36"/>
      <c r="D58" s="36"/>
    </row>
    <row r="59" spans="1:4" ht="14.25" x14ac:dyDescent="0.2">
      <c r="A59" s="2" t="s">
        <v>34</v>
      </c>
      <c r="B59" s="36"/>
      <c r="C59" s="36"/>
      <c r="D59" s="36"/>
    </row>
    <row r="60" spans="1:4" x14ac:dyDescent="0.2">
      <c r="A60" s="3"/>
    </row>
    <row r="61" spans="1:4" x14ac:dyDescent="0.2">
      <c r="A61" s="3"/>
    </row>
    <row r="62" spans="1:4" x14ac:dyDescent="0.2">
      <c r="A62" s="3"/>
    </row>
    <row r="63" spans="1:4" ht="15" x14ac:dyDescent="0.25">
      <c r="A63" s="4" t="s">
        <v>77</v>
      </c>
    </row>
    <row r="64" spans="1:4" ht="14.25" x14ac:dyDescent="0.2">
      <c r="A64" s="5"/>
    </row>
    <row r="65" spans="1:4" ht="15" x14ac:dyDescent="0.25">
      <c r="A65" s="4" t="s">
        <v>47</v>
      </c>
    </row>
    <row r="66" spans="1:4" x14ac:dyDescent="0.2">
      <c r="A66" s="3"/>
    </row>
    <row r="67" spans="1:4" ht="14.25" x14ac:dyDescent="0.2">
      <c r="A67" s="5" t="s">
        <v>43</v>
      </c>
      <c r="B67" s="36"/>
      <c r="C67" s="36"/>
      <c r="D67" s="36"/>
    </row>
    <row r="68" spans="1:4" ht="14.25" x14ac:dyDescent="0.2">
      <c r="A68" s="5" t="s">
        <v>41</v>
      </c>
      <c r="B68" s="36"/>
      <c r="C68" s="36"/>
      <c r="D68" s="36"/>
    </row>
    <row r="69" spans="1:4" ht="14.25" x14ac:dyDescent="0.2">
      <c r="A69" s="5" t="s">
        <v>42</v>
      </c>
      <c r="B69" s="36"/>
      <c r="C69" s="36"/>
      <c r="D69" s="36"/>
    </row>
    <row r="70" spans="1:4" ht="14.25" x14ac:dyDescent="0.2">
      <c r="A70" s="5" t="s">
        <v>40</v>
      </c>
      <c r="B70" s="36"/>
      <c r="C70" s="36"/>
      <c r="D70" s="36"/>
    </row>
    <row r="71" spans="1:4" ht="14.25" x14ac:dyDescent="0.2">
      <c r="A71" s="5" t="s">
        <v>39</v>
      </c>
      <c r="B71" s="36"/>
      <c r="C71" s="36"/>
      <c r="D71" s="36"/>
    </row>
    <row r="72" spans="1:4" ht="14.25" x14ac:dyDescent="0.2">
      <c r="A72" s="5" t="s">
        <v>97</v>
      </c>
      <c r="B72" s="36"/>
      <c r="C72" s="36"/>
      <c r="D72" s="36"/>
    </row>
    <row r="73" spans="1:4" ht="14.25" x14ac:dyDescent="0.2">
      <c r="A73" s="5" t="s">
        <v>98</v>
      </c>
      <c r="B73" s="36"/>
      <c r="C73" s="36"/>
      <c r="D73" s="36"/>
    </row>
    <row r="74" spans="1:4" ht="14.25" x14ac:dyDescent="0.2">
      <c r="A74" s="5"/>
    </row>
    <row r="75" spans="1:4" ht="14.25" x14ac:dyDescent="0.2">
      <c r="A75" s="5" t="s">
        <v>52</v>
      </c>
      <c r="B75" s="36"/>
      <c r="C75" s="36"/>
      <c r="D75" s="36"/>
    </row>
    <row r="76" spans="1:4" ht="14.25" x14ac:dyDescent="0.2">
      <c r="A76" s="5" t="s">
        <v>45</v>
      </c>
      <c r="B76" s="36"/>
      <c r="C76" s="36"/>
      <c r="D76" s="36"/>
    </row>
    <row r="77" spans="1:4" ht="14.25" x14ac:dyDescent="0.2">
      <c r="A77" s="5" t="s">
        <v>46</v>
      </c>
      <c r="B77" s="36"/>
      <c r="C77" s="36"/>
      <c r="D77" s="36"/>
    </row>
    <row r="78" spans="1:4" x14ac:dyDescent="0.2">
      <c r="A78" s="3"/>
    </row>
    <row r="79" spans="1:4" ht="15" x14ac:dyDescent="0.25">
      <c r="A79" s="4" t="s">
        <v>51</v>
      </c>
    </row>
    <row r="80" spans="1:4" x14ac:dyDescent="0.2">
      <c r="A80" s="3"/>
    </row>
    <row r="81" spans="1:4" ht="15" x14ac:dyDescent="0.25">
      <c r="A81" s="4" t="s">
        <v>48</v>
      </c>
    </row>
    <row r="82" spans="1:4" x14ac:dyDescent="0.2">
      <c r="A82" s="3"/>
    </row>
    <row r="83" spans="1:4" ht="14.25" x14ac:dyDescent="0.2">
      <c r="A83" s="5" t="s">
        <v>43</v>
      </c>
      <c r="B83" s="36"/>
      <c r="C83" s="36"/>
      <c r="D83" s="36"/>
    </row>
    <row r="84" spans="1:4" ht="14.25" x14ac:dyDescent="0.2">
      <c r="A84" s="5" t="s">
        <v>41</v>
      </c>
      <c r="B84" s="36"/>
      <c r="C84" s="36"/>
      <c r="D84" s="36"/>
    </row>
    <row r="85" spans="1:4" ht="14.25" x14ac:dyDescent="0.2">
      <c r="A85" s="5" t="s">
        <v>42</v>
      </c>
      <c r="B85" s="36"/>
      <c r="C85" s="36"/>
      <c r="D85" s="36"/>
    </row>
    <row r="86" spans="1:4" ht="14.25" x14ac:dyDescent="0.2">
      <c r="A86" s="5" t="s">
        <v>40</v>
      </c>
      <c r="B86" s="36"/>
      <c r="C86" s="36"/>
      <c r="D86" s="36"/>
    </row>
    <row r="87" spans="1:4" ht="14.25" x14ac:dyDescent="0.2">
      <c r="A87" s="5" t="s">
        <v>39</v>
      </c>
      <c r="B87" s="36"/>
      <c r="C87" s="36"/>
      <c r="D87" s="36"/>
    </row>
    <row r="88" spans="1:4" ht="14.25" x14ac:dyDescent="0.2">
      <c r="A88" s="5"/>
    </row>
    <row r="89" spans="1:4" ht="14.25" x14ac:dyDescent="0.2">
      <c r="A89" s="5" t="s">
        <v>44</v>
      </c>
      <c r="B89" s="36"/>
      <c r="C89" s="36"/>
      <c r="D89" s="36"/>
    </row>
    <row r="90" spans="1:4" ht="14.25" x14ac:dyDescent="0.2">
      <c r="A90" s="5" t="s">
        <v>45</v>
      </c>
      <c r="B90" s="36"/>
      <c r="C90" s="36"/>
      <c r="D90" s="36"/>
    </row>
    <row r="91" spans="1:4" ht="14.25" x14ac:dyDescent="0.2">
      <c r="A91" s="5" t="s">
        <v>46</v>
      </c>
      <c r="B91" s="36"/>
      <c r="C91" s="36"/>
      <c r="D91" s="36"/>
    </row>
    <row r="92" spans="1:4" x14ac:dyDescent="0.2">
      <c r="A92" s="3"/>
    </row>
    <row r="93" spans="1:4" ht="15" x14ac:dyDescent="0.25">
      <c r="A93" s="4" t="s">
        <v>49</v>
      </c>
    </row>
    <row r="94" spans="1:4" x14ac:dyDescent="0.2">
      <c r="A94" s="3"/>
    </row>
    <row r="95" spans="1:4" x14ac:dyDescent="0.2">
      <c r="A95" s="3" t="s">
        <v>50</v>
      </c>
      <c r="B95" s="36"/>
      <c r="C95" s="36"/>
      <c r="D95" s="36"/>
    </row>
    <row r="96" spans="1:4" x14ac:dyDescent="0.2">
      <c r="A96" s="3"/>
    </row>
    <row r="97" spans="1:4" x14ac:dyDescent="0.2">
      <c r="A97" s="3"/>
    </row>
    <row r="98" spans="1:4" ht="15" x14ac:dyDescent="0.25">
      <c r="A98" s="4" t="s">
        <v>76</v>
      </c>
    </row>
    <row r="99" spans="1:4" x14ac:dyDescent="0.2">
      <c r="A99" s="3"/>
    </row>
    <row r="100" spans="1:4" ht="15" x14ac:dyDescent="0.25">
      <c r="A100" s="4" t="s">
        <v>53</v>
      </c>
    </row>
    <row r="101" spans="1:4" ht="14.25" x14ac:dyDescent="0.2">
      <c r="A101" s="6" t="s">
        <v>54</v>
      </c>
    </row>
    <row r="102" spans="1:4" ht="14.25" x14ac:dyDescent="0.2">
      <c r="A102" s="5" t="s">
        <v>55</v>
      </c>
      <c r="B102" s="36"/>
      <c r="C102" s="36"/>
      <c r="D102" s="36"/>
    </row>
    <row r="103" spans="1:4" x14ac:dyDescent="0.2">
      <c r="A103" s="54" t="s">
        <v>56</v>
      </c>
      <c r="B103" s="36"/>
      <c r="C103" s="36"/>
      <c r="D103" s="36"/>
    </row>
    <row r="104" spans="1:4" x14ac:dyDescent="0.2">
      <c r="A104" s="55"/>
    </row>
    <row r="105" spans="1:4" x14ac:dyDescent="0.2">
      <c r="A105" s="3"/>
    </row>
    <row r="106" spans="1:4" ht="14.25" x14ac:dyDescent="0.2">
      <c r="A106" s="6" t="s">
        <v>57</v>
      </c>
    </row>
    <row r="107" spans="1:4" ht="14.25" x14ac:dyDescent="0.2">
      <c r="A107" s="5" t="s">
        <v>58</v>
      </c>
      <c r="B107" s="36"/>
      <c r="C107" s="36"/>
      <c r="D107" s="36"/>
    </row>
    <row r="108" spans="1:4" ht="14.25" x14ac:dyDescent="0.2">
      <c r="A108" s="5" t="s">
        <v>59</v>
      </c>
      <c r="B108" s="36"/>
      <c r="C108" s="36"/>
      <c r="D108" s="36"/>
    </row>
    <row r="109" spans="1:4" ht="14.25" x14ac:dyDescent="0.2">
      <c r="A109" s="5"/>
    </row>
    <row r="110" spans="1:4" ht="14.25" x14ac:dyDescent="0.2">
      <c r="A110" s="6" t="s">
        <v>60</v>
      </c>
    </row>
    <row r="111" spans="1:4" ht="14.25" x14ac:dyDescent="0.2">
      <c r="A111" s="5" t="s">
        <v>61</v>
      </c>
      <c r="B111" s="36"/>
      <c r="C111" s="36"/>
      <c r="D111" s="36"/>
    </row>
    <row r="112" spans="1:4" ht="14.25" x14ac:dyDescent="0.2">
      <c r="A112" s="5"/>
    </row>
    <row r="113" spans="1:4" ht="14.25" x14ac:dyDescent="0.2">
      <c r="A113" s="6" t="s">
        <v>62</v>
      </c>
    </row>
    <row r="114" spans="1:4" x14ac:dyDescent="0.2">
      <c r="A114" s="54" t="s">
        <v>63</v>
      </c>
      <c r="B114" s="36"/>
      <c r="C114" s="36"/>
      <c r="D114" s="36"/>
    </row>
    <row r="115" spans="1:4" x14ac:dyDescent="0.2">
      <c r="A115" s="55"/>
    </row>
    <row r="116" spans="1:4" ht="14.25" x14ac:dyDescent="0.2">
      <c r="A116" s="5"/>
    </row>
    <row r="117" spans="1:4" ht="14.25" x14ac:dyDescent="0.2">
      <c r="A117" s="6" t="s">
        <v>64</v>
      </c>
    </row>
    <row r="118" spans="1:4" ht="14.25" x14ac:dyDescent="0.2">
      <c r="A118" s="5" t="s">
        <v>61</v>
      </c>
      <c r="B118" s="36"/>
      <c r="C118" s="36"/>
      <c r="D118" s="36"/>
    </row>
    <row r="119" spans="1:4" ht="14.25" x14ac:dyDescent="0.2">
      <c r="A119" s="5"/>
    </row>
    <row r="120" spans="1:4" ht="14.25" x14ac:dyDescent="0.2">
      <c r="A120" s="6" t="s">
        <v>65</v>
      </c>
    </row>
    <row r="121" spans="1:4" ht="14.25" x14ac:dyDescent="0.2">
      <c r="A121" s="5" t="s">
        <v>66</v>
      </c>
      <c r="B121" s="36"/>
      <c r="C121" s="36"/>
      <c r="D121" s="36"/>
    </row>
    <row r="122" spans="1:4" ht="14.25" x14ac:dyDescent="0.2">
      <c r="A122" s="5"/>
    </row>
    <row r="123" spans="1:4" ht="14.25" x14ac:dyDescent="0.2">
      <c r="A123" s="6" t="s">
        <v>67</v>
      </c>
    </row>
    <row r="124" spans="1:4" ht="14.25" x14ac:dyDescent="0.2">
      <c r="A124" s="5" t="s">
        <v>68</v>
      </c>
      <c r="B124" s="36"/>
      <c r="C124" s="36"/>
      <c r="D124" s="36"/>
    </row>
    <row r="125" spans="1:4" ht="14.25" x14ac:dyDescent="0.2">
      <c r="A125" s="5"/>
    </row>
    <row r="126" spans="1:4" ht="15" x14ac:dyDescent="0.25">
      <c r="A126" s="4" t="s">
        <v>93</v>
      </c>
    </row>
    <row r="127" spans="1:4" ht="14.25" x14ac:dyDescent="0.2">
      <c r="A127" s="5" t="s">
        <v>58</v>
      </c>
      <c r="B127" s="36"/>
      <c r="C127" s="36"/>
      <c r="D127" s="36"/>
    </row>
    <row r="128" spans="1:4" x14ac:dyDescent="0.2">
      <c r="A128" s="3"/>
    </row>
    <row r="129" spans="1:4" ht="15" x14ac:dyDescent="0.25">
      <c r="A129" s="4" t="s">
        <v>69</v>
      </c>
    </row>
    <row r="130" spans="1:4" ht="14.25" x14ac:dyDescent="0.2">
      <c r="A130" s="5" t="s">
        <v>70</v>
      </c>
      <c r="B130" s="36"/>
      <c r="C130" s="36"/>
      <c r="D130" s="36"/>
    </row>
    <row r="131" spans="1:4" x14ac:dyDescent="0.2">
      <c r="A131" s="3"/>
    </row>
    <row r="132" spans="1:4" ht="15" x14ac:dyDescent="0.25">
      <c r="A132" s="4" t="s">
        <v>71</v>
      </c>
    </row>
    <row r="133" spans="1:4" ht="14.25" x14ac:dyDescent="0.2">
      <c r="A133" s="6" t="s">
        <v>72</v>
      </c>
    </row>
    <row r="134" spans="1:4" ht="14.25" x14ac:dyDescent="0.2">
      <c r="A134" s="5" t="s">
        <v>73</v>
      </c>
      <c r="B134" s="36"/>
      <c r="C134" s="36"/>
      <c r="D134" s="36"/>
    </row>
    <row r="135" spans="1:4" x14ac:dyDescent="0.2">
      <c r="A135" s="3"/>
    </row>
    <row r="136" spans="1:4" ht="14.25" x14ac:dyDescent="0.2">
      <c r="A136" s="6" t="s">
        <v>74</v>
      </c>
    </row>
    <row r="137" spans="1:4" ht="14.25" x14ac:dyDescent="0.2">
      <c r="A137" s="5" t="s">
        <v>73</v>
      </c>
      <c r="B137" s="36"/>
      <c r="C137" s="36"/>
      <c r="D137" s="36"/>
    </row>
    <row r="138" spans="1:4" ht="14.25" x14ac:dyDescent="0.2">
      <c r="A138" s="5" t="s">
        <v>75</v>
      </c>
      <c r="B138" s="36"/>
      <c r="C138" s="36"/>
      <c r="D138" s="36"/>
    </row>
    <row r="139" spans="1:4" ht="14.25" x14ac:dyDescent="0.2">
      <c r="A139" s="5"/>
    </row>
    <row r="140" spans="1:4" ht="14.25" x14ac:dyDescent="0.2">
      <c r="A140" s="6" t="s">
        <v>79</v>
      </c>
    </row>
    <row r="141" spans="1:4" ht="14.25" x14ac:dyDescent="0.2">
      <c r="A141" s="5" t="s">
        <v>80</v>
      </c>
      <c r="B141" s="36"/>
      <c r="C141" s="36"/>
      <c r="D141" s="36"/>
    </row>
    <row r="142" spans="1:4" ht="14.25" x14ac:dyDescent="0.2">
      <c r="A142" s="5"/>
    </row>
    <row r="143" spans="1:4" ht="14.25" x14ac:dyDescent="0.2">
      <c r="A143" s="6" t="s">
        <v>81</v>
      </c>
    </row>
    <row r="144" spans="1:4" ht="14.25" x14ac:dyDescent="0.2">
      <c r="A144" s="5" t="s">
        <v>82</v>
      </c>
      <c r="B144" s="36"/>
      <c r="C144" s="36"/>
      <c r="D144" s="36"/>
    </row>
    <row r="145" spans="1:4" ht="14.25" x14ac:dyDescent="0.2">
      <c r="A145" s="5" t="s">
        <v>83</v>
      </c>
      <c r="B145" s="36"/>
      <c r="C145" s="36"/>
      <c r="D145" s="36"/>
    </row>
    <row r="146" spans="1:4" ht="14.25" x14ac:dyDescent="0.2">
      <c r="A146" s="5" t="s">
        <v>85</v>
      </c>
      <c r="B146" s="36"/>
      <c r="C146" s="36"/>
      <c r="D146" s="36"/>
    </row>
    <row r="147" spans="1:4" ht="14.25" x14ac:dyDescent="0.2">
      <c r="A147" s="5" t="s">
        <v>84</v>
      </c>
      <c r="B147" s="36"/>
      <c r="C147" s="36"/>
      <c r="D147" s="36"/>
    </row>
    <row r="148" spans="1:4" ht="14.25" x14ac:dyDescent="0.2">
      <c r="A148" s="5"/>
    </row>
    <row r="149" spans="1:4" ht="14.25" x14ac:dyDescent="0.2">
      <c r="A149" s="6" t="s">
        <v>86</v>
      </c>
    </row>
    <row r="150" spans="1:4" ht="14.25" x14ac:dyDescent="0.2">
      <c r="A150" s="5" t="s">
        <v>87</v>
      </c>
      <c r="B150" s="36"/>
      <c r="C150" s="36"/>
      <c r="D150" s="36"/>
    </row>
    <row r="151" spans="1:4" ht="14.25" x14ac:dyDescent="0.2">
      <c r="A151" s="5" t="s">
        <v>88</v>
      </c>
      <c r="B151" s="36"/>
      <c r="C151" s="36"/>
      <c r="D151" s="36"/>
    </row>
    <row r="152" spans="1:4" ht="14.25" x14ac:dyDescent="0.2">
      <c r="A152" s="5"/>
    </row>
    <row r="153" spans="1:4" ht="15" x14ac:dyDescent="0.25">
      <c r="A153" s="4" t="s">
        <v>89</v>
      </c>
    </row>
    <row r="154" spans="1:4" ht="14.25" x14ac:dyDescent="0.2">
      <c r="A154" s="5" t="s">
        <v>90</v>
      </c>
      <c r="B154" s="36"/>
      <c r="C154" s="36"/>
      <c r="D154" s="36"/>
    </row>
    <row r="155" spans="1:4" ht="14.25" x14ac:dyDescent="0.2">
      <c r="A155" s="5" t="s">
        <v>91</v>
      </c>
      <c r="B155" s="36"/>
      <c r="C155" s="36"/>
      <c r="D155" s="36"/>
    </row>
    <row r="156" spans="1:4" ht="14.25" x14ac:dyDescent="0.2">
      <c r="A156" s="5" t="s">
        <v>92</v>
      </c>
      <c r="B156" s="36"/>
      <c r="C156" s="36"/>
      <c r="D156" s="36"/>
    </row>
  </sheetData>
  <sheetProtection sheet="1" objects="1" scenarios="1"/>
  <customSheetViews>
    <customSheetView guid="{66F6D444-484F-4847-A096-8E656F6E47AC}">
      <pane ySplit="1" topLeftCell="A2" activePane="bottomLeft" state="frozen"/>
      <selection pane="bottomLeft" activeCell="H142" sqref="H142"/>
      <pageMargins left="0.7" right="0.7" top="0.75" bottom="0.75" header="0.3" footer="0.3"/>
      <pageSetup paperSize="9" orientation="portrait" r:id="rId1"/>
    </customSheetView>
    <customSheetView guid="{4776FF7B-3A99-451A-BE5A-F910854CFE94}">
      <pane ySplit="1" topLeftCell="A2" activePane="bottomLeft" state="frozen"/>
      <selection pane="bottomLeft" activeCell="H142" sqref="H142"/>
      <pageMargins left="0.7" right="0.7" top="0.75" bottom="0.75" header="0.3" footer="0.3"/>
      <pageSetup paperSize="9" orientation="portrait" r:id="rId2"/>
    </customSheetView>
    <customSheetView guid="{4B41C33D-B803-4B4D-B1EF-C9E0FFE861CB}">
      <pane ySplit="1" topLeftCell="A29" activePane="bottomLeft" state="frozen"/>
      <selection pane="bottomLeft" activeCell="A51" sqref="A51"/>
      <pageMargins left="0.7" right="0.7" top="0.75" bottom="0.75" header="0.3" footer="0.3"/>
    </customSheetView>
    <customSheetView guid="{AFC8CB82-161E-46C9-81BF-331389028552}">
      <pane ySplit="1" topLeftCell="A2" activePane="bottomLeft" state="frozen"/>
      <selection pane="bottomLeft" activeCell="F8" sqref="F8"/>
      <pageMargins left="0.7" right="0.7" top="0.75" bottom="0.75" header="0.3" footer="0.3"/>
    </customSheetView>
    <customSheetView guid="{850E7E14-71D6-4C44-8A78-F6DCD1226F15}">
      <pane ySplit="1" topLeftCell="A2" activePane="bottomLeft" state="frozen"/>
      <selection pane="bottomLeft" activeCell="F68" sqref="F68"/>
      <pageMargins left="0.7" right="0.7" top="0.75" bottom="0.75" header="0.3" footer="0.3"/>
    </customSheetView>
    <customSheetView guid="{5E667F79-E8E5-4828-BF97-0B39D02FA3C3}">
      <pane ySplit="1" topLeftCell="A2" activePane="bottomLeft" state="frozen"/>
      <selection pane="bottomLeft" activeCell="F68" sqref="F68"/>
      <pageMargins left="0.7" right="0.7" top="0.75" bottom="0.75" header="0.3" footer="0.3"/>
    </customSheetView>
    <customSheetView guid="{DA0DFDF4-652D-4F94-8D55-AAD05F778EB5}">
      <pane ySplit="1" topLeftCell="A29" activePane="bottomLeft" state="frozen"/>
      <selection pane="bottomLeft" activeCell="A51" sqref="A51"/>
      <pageMargins left="0.7" right="0.7" top="0.75" bottom="0.75" header="0.3" footer="0.3"/>
      <pageSetup paperSize="9" orientation="portrait" r:id="rId3"/>
    </customSheetView>
    <customSheetView guid="{15B91CFC-DD8A-4D92-ACDB-6090A9391925}">
      <pane ySplit="1" topLeftCell="A2" activePane="bottomLeft" state="frozen"/>
      <selection pane="bottomLeft" activeCell="H142" sqref="H142"/>
      <pageMargins left="0.7" right="0.7" top="0.75" bottom="0.75" header="0.3" footer="0.3"/>
      <pageSetup paperSize="9" orientation="portrait" r:id="rId4"/>
    </customSheetView>
  </customSheetViews>
  <mergeCells count="2">
    <mergeCell ref="A103:A104"/>
    <mergeCell ref="A114:A115"/>
  </mergeCells>
  <pageMargins left="0.7" right="0.7" top="0.75" bottom="0.75" header="0.3" footer="0.3"/>
  <pageSetup paperSize="9" orientation="portrait"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156"/>
  <sheetViews>
    <sheetView workbookViewId="0">
      <pane ySplit="1" topLeftCell="A2" activePane="bottomLeft" state="frozen"/>
      <selection activeCell="F68" sqref="F68"/>
      <selection pane="bottomLeft" activeCell="B5" sqref="B5"/>
    </sheetView>
  </sheetViews>
  <sheetFormatPr defaultRowHeight="12.75" x14ac:dyDescent="0.2"/>
  <cols>
    <col min="1" max="1" width="47.5703125" style="7" customWidth="1"/>
    <col min="2" max="4" width="12.5703125" customWidth="1"/>
    <col min="5" max="5" width="12.5703125" style="7" customWidth="1"/>
    <col min="6" max="111" width="9.140625" style="7"/>
  </cols>
  <sheetData>
    <row r="1" spans="1:111" s="28" customFormat="1" ht="15.75" customHeight="1" x14ac:dyDescent="0.2">
      <c r="A1" s="26" t="s">
        <v>37</v>
      </c>
      <c r="B1" s="27">
        <v>2011</v>
      </c>
      <c r="C1" s="27">
        <v>2012</v>
      </c>
      <c r="D1" s="27">
        <v>2013</v>
      </c>
      <c r="E1" s="29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</row>
    <row r="2" spans="1:111" s="7" customFormat="1" ht="15" x14ac:dyDescent="0.2">
      <c r="A2" s="1"/>
    </row>
    <row r="3" spans="1:111" s="7" customFormat="1" ht="15" x14ac:dyDescent="0.2">
      <c r="A3" s="1" t="s">
        <v>78</v>
      </c>
    </row>
    <row r="4" spans="1:111" s="7" customFormat="1" ht="15" x14ac:dyDescent="0.2">
      <c r="A4" s="1"/>
    </row>
    <row r="5" spans="1:111" ht="15" x14ac:dyDescent="0.2">
      <c r="A5" s="1" t="s">
        <v>0</v>
      </c>
    </row>
    <row r="6" spans="1:111" ht="14.25" x14ac:dyDescent="0.2">
      <c r="A6" s="2" t="s">
        <v>22</v>
      </c>
      <c r="B6" s="36"/>
      <c r="C6" s="36"/>
      <c r="D6" s="36"/>
    </row>
    <row r="7" spans="1:111" ht="14.25" x14ac:dyDescent="0.2">
      <c r="A7" s="2" t="s">
        <v>23</v>
      </c>
      <c r="B7" s="36"/>
      <c r="C7" s="36"/>
      <c r="D7" s="36"/>
    </row>
    <row r="8" spans="1:111" ht="14.25" x14ac:dyDescent="0.2">
      <c r="A8" s="2" t="s">
        <v>24</v>
      </c>
      <c r="B8" s="36"/>
      <c r="C8" s="36"/>
      <c r="D8" s="36"/>
    </row>
    <row r="9" spans="1:111" ht="14.25" x14ac:dyDescent="0.2">
      <c r="A9" s="2"/>
    </row>
    <row r="10" spans="1:111" ht="15" x14ac:dyDescent="0.2">
      <c r="A10" s="1" t="s">
        <v>1</v>
      </c>
    </row>
    <row r="11" spans="1:111" ht="14.25" x14ac:dyDescent="0.2">
      <c r="A11" s="2" t="s">
        <v>2</v>
      </c>
      <c r="B11" s="36"/>
      <c r="C11" s="36"/>
      <c r="D11" s="36"/>
    </row>
    <row r="12" spans="1:111" ht="14.25" x14ac:dyDescent="0.2">
      <c r="A12" s="2" t="s">
        <v>3</v>
      </c>
      <c r="B12" s="36"/>
      <c r="C12" s="36"/>
      <c r="D12" s="36"/>
    </row>
    <row r="13" spans="1:111" ht="14.25" x14ac:dyDescent="0.2">
      <c r="A13" s="2" t="s">
        <v>4</v>
      </c>
      <c r="B13" s="36"/>
      <c r="C13" s="36"/>
      <c r="D13" s="36"/>
    </row>
    <row r="14" spans="1:111" ht="28.5" x14ac:dyDescent="0.2">
      <c r="A14" s="2" t="s">
        <v>5</v>
      </c>
      <c r="B14" s="36"/>
      <c r="C14" s="36"/>
      <c r="D14" s="36"/>
    </row>
    <row r="15" spans="1:111" ht="14.25" x14ac:dyDescent="0.2">
      <c r="A15" s="2"/>
    </row>
    <row r="16" spans="1:111" ht="15" x14ac:dyDescent="0.2">
      <c r="A16" s="1" t="s">
        <v>6</v>
      </c>
    </row>
    <row r="17" spans="1:4" ht="14.25" x14ac:dyDescent="0.2">
      <c r="A17" s="2" t="s">
        <v>25</v>
      </c>
      <c r="B17" s="36"/>
      <c r="C17" s="36"/>
      <c r="D17" s="36"/>
    </row>
    <row r="18" spans="1:4" ht="14.25" x14ac:dyDescent="0.2">
      <c r="A18" s="2" t="s">
        <v>26</v>
      </c>
      <c r="B18" s="36"/>
      <c r="C18" s="36"/>
      <c r="D18" s="36"/>
    </row>
    <row r="19" spans="1:4" ht="14.25" x14ac:dyDescent="0.2">
      <c r="A19" s="2" t="s">
        <v>7</v>
      </c>
      <c r="B19" s="36"/>
      <c r="C19" s="36"/>
      <c r="D19" s="36"/>
    </row>
    <row r="20" spans="1:4" ht="14.25" x14ac:dyDescent="0.2">
      <c r="A20" s="2"/>
    </row>
    <row r="21" spans="1:4" ht="15" x14ac:dyDescent="0.2">
      <c r="A21" s="1" t="s">
        <v>8</v>
      </c>
    </row>
    <row r="22" spans="1:4" ht="14.25" x14ac:dyDescent="0.2">
      <c r="A22" s="2" t="s">
        <v>28</v>
      </c>
      <c r="B22" s="36"/>
      <c r="C22" s="36"/>
      <c r="D22" s="36"/>
    </row>
    <row r="23" spans="1:4" ht="14.25" x14ac:dyDescent="0.2">
      <c r="A23" s="2"/>
    </row>
    <row r="24" spans="1:4" ht="14.25" x14ac:dyDescent="0.2">
      <c r="A24" s="2" t="s">
        <v>9</v>
      </c>
      <c r="B24" s="36"/>
      <c r="C24" s="36"/>
      <c r="D24" s="36"/>
    </row>
    <row r="25" spans="1:4" ht="14.25" x14ac:dyDescent="0.2">
      <c r="A25" s="2" t="s">
        <v>10</v>
      </c>
      <c r="B25" s="36"/>
      <c r="C25" s="36"/>
      <c r="D25" s="36"/>
    </row>
    <row r="26" spans="1:4" ht="14.25" x14ac:dyDescent="0.2">
      <c r="A26" s="2" t="s">
        <v>11</v>
      </c>
      <c r="B26" s="36"/>
      <c r="C26" s="36"/>
      <c r="D26" s="36"/>
    </row>
    <row r="27" spans="1:4" ht="14.25" x14ac:dyDescent="0.2">
      <c r="A27" s="2" t="s">
        <v>20</v>
      </c>
      <c r="B27" s="36"/>
      <c r="C27" s="36"/>
      <c r="D27" s="36"/>
    </row>
    <row r="28" spans="1:4" ht="14.25" x14ac:dyDescent="0.2">
      <c r="A28" s="2" t="s">
        <v>21</v>
      </c>
      <c r="B28" s="36"/>
      <c r="C28" s="36"/>
      <c r="D28" s="36"/>
    </row>
    <row r="29" spans="1:4" ht="14.25" x14ac:dyDescent="0.2">
      <c r="A29" s="2" t="s">
        <v>29</v>
      </c>
      <c r="B29" s="36"/>
      <c r="C29" s="36"/>
      <c r="D29" s="36"/>
    </row>
    <row r="30" spans="1:4" ht="14.25" x14ac:dyDescent="0.2">
      <c r="A30" s="2" t="s">
        <v>30</v>
      </c>
      <c r="B30" s="36"/>
      <c r="C30" s="36"/>
      <c r="D30" s="36"/>
    </row>
    <row r="31" spans="1:4" ht="14.25" x14ac:dyDescent="0.2">
      <c r="A31" s="2" t="s">
        <v>31</v>
      </c>
      <c r="B31" s="36"/>
      <c r="C31" s="36"/>
      <c r="D31" s="36"/>
    </row>
    <row r="32" spans="1:4" ht="14.25" x14ac:dyDescent="0.2">
      <c r="A32" s="2"/>
    </row>
    <row r="33" spans="1:4" ht="15" x14ac:dyDescent="0.2">
      <c r="A33" s="1"/>
    </row>
    <row r="34" spans="1:4" ht="15" x14ac:dyDescent="0.2">
      <c r="A34" s="1"/>
    </row>
    <row r="35" spans="1:4" ht="15" x14ac:dyDescent="0.2">
      <c r="A35" s="1" t="s">
        <v>12</v>
      </c>
    </row>
    <row r="36" spans="1:4" ht="15" x14ac:dyDescent="0.2">
      <c r="A36" s="1"/>
    </row>
    <row r="37" spans="1:4" ht="15" x14ac:dyDescent="0.2">
      <c r="A37" s="1" t="s">
        <v>0</v>
      </c>
    </row>
    <row r="38" spans="1:4" ht="14.25" x14ac:dyDescent="0.2">
      <c r="A38" s="2" t="s">
        <v>13</v>
      </c>
      <c r="B38" s="36"/>
      <c r="C38" s="36"/>
      <c r="D38" s="36"/>
    </row>
    <row r="39" spans="1:4" ht="14.25" x14ac:dyDescent="0.2">
      <c r="A39" s="2" t="s">
        <v>14</v>
      </c>
      <c r="B39" s="36"/>
      <c r="C39" s="36"/>
      <c r="D39" s="36"/>
    </row>
    <row r="40" spans="1:4" ht="14.25" x14ac:dyDescent="0.2">
      <c r="A40" s="2" t="s">
        <v>15</v>
      </c>
      <c r="B40" s="36"/>
      <c r="C40" s="36"/>
      <c r="D40" s="36"/>
    </row>
    <row r="41" spans="1:4" ht="14.25" x14ac:dyDescent="0.2">
      <c r="A41" s="2"/>
    </row>
    <row r="42" spans="1:4" ht="15" x14ac:dyDescent="0.2">
      <c r="A42" s="1" t="s">
        <v>16</v>
      </c>
    </row>
    <row r="43" spans="1:4" ht="14.25" x14ac:dyDescent="0.2">
      <c r="A43" s="2" t="s">
        <v>17</v>
      </c>
      <c r="B43" s="36"/>
      <c r="C43" s="36"/>
      <c r="D43" s="36"/>
    </row>
    <row r="44" spans="1:4" ht="14.25" x14ac:dyDescent="0.2">
      <c r="A44" s="2" t="s">
        <v>18</v>
      </c>
      <c r="B44" s="36"/>
      <c r="C44" s="36"/>
      <c r="D44" s="36"/>
    </row>
    <row r="45" spans="1:4" ht="14.25" x14ac:dyDescent="0.2">
      <c r="A45" s="2" t="s">
        <v>19</v>
      </c>
      <c r="B45" s="36"/>
      <c r="C45" s="36"/>
      <c r="D45" s="36"/>
    </row>
    <row r="46" spans="1:4" ht="14.25" x14ac:dyDescent="0.2">
      <c r="A46" s="2"/>
    </row>
    <row r="47" spans="1:4" ht="15" x14ac:dyDescent="0.2">
      <c r="A47" s="1" t="s">
        <v>6</v>
      </c>
    </row>
    <row r="48" spans="1:4" ht="14.25" x14ac:dyDescent="0.2">
      <c r="A48" s="2"/>
    </row>
    <row r="49" spans="1:4" ht="14.25" x14ac:dyDescent="0.2">
      <c r="A49" s="2" t="s">
        <v>18</v>
      </c>
      <c r="B49" s="36"/>
      <c r="C49" s="36"/>
      <c r="D49" s="36"/>
    </row>
    <row r="50" spans="1:4" ht="14.25" x14ac:dyDescent="0.2">
      <c r="A50" s="2" t="s">
        <v>19</v>
      </c>
      <c r="B50" s="36"/>
      <c r="C50" s="36"/>
      <c r="D50" s="36"/>
    </row>
    <row r="51" spans="1:4" ht="14.25" x14ac:dyDescent="0.2">
      <c r="A51" s="14" t="s">
        <v>95</v>
      </c>
      <c r="B51" s="36"/>
      <c r="C51" s="36"/>
      <c r="D51" s="36"/>
    </row>
    <row r="52" spans="1:4" ht="14.25" x14ac:dyDescent="0.2">
      <c r="A52" s="2" t="s">
        <v>27</v>
      </c>
      <c r="B52" s="36"/>
      <c r="C52" s="36"/>
      <c r="D52" s="36"/>
    </row>
    <row r="53" spans="1:4" ht="14.25" x14ac:dyDescent="0.2">
      <c r="A53" s="2"/>
    </row>
    <row r="54" spans="1:4" ht="15" x14ac:dyDescent="0.2">
      <c r="A54" s="1" t="s">
        <v>8</v>
      </c>
    </row>
    <row r="55" spans="1:4" ht="14.25" x14ac:dyDescent="0.2">
      <c r="A55" s="2" t="s">
        <v>19</v>
      </c>
      <c r="B55" s="36"/>
      <c r="C55" s="36"/>
      <c r="D55" s="36"/>
    </row>
    <row r="56" spans="1:4" ht="14.25" x14ac:dyDescent="0.2">
      <c r="A56" s="2" t="s">
        <v>32</v>
      </c>
      <c r="B56" s="36"/>
      <c r="C56" s="36"/>
      <c r="D56" s="36"/>
    </row>
    <row r="57" spans="1:4" ht="14.25" x14ac:dyDescent="0.2">
      <c r="A57" s="2" t="s">
        <v>17</v>
      </c>
      <c r="B57" s="36"/>
      <c r="C57" s="36"/>
      <c r="D57" s="36"/>
    </row>
    <row r="58" spans="1:4" ht="14.25" x14ac:dyDescent="0.2">
      <c r="A58" s="2" t="s">
        <v>33</v>
      </c>
      <c r="B58" s="36"/>
      <c r="C58" s="36"/>
      <c r="D58" s="36"/>
    </row>
    <row r="59" spans="1:4" ht="14.25" x14ac:dyDescent="0.2">
      <c r="A59" s="2" t="s">
        <v>34</v>
      </c>
      <c r="B59" s="36"/>
      <c r="C59" s="36"/>
      <c r="D59" s="36"/>
    </row>
    <row r="60" spans="1:4" x14ac:dyDescent="0.2">
      <c r="A60" s="3"/>
    </row>
    <row r="61" spans="1:4" x14ac:dyDescent="0.2">
      <c r="A61" s="3"/>
    </row>
    <row r="62" spans="1:4" x14ac:dyDescent="0.2">
      <c r="A62" s="3"/>
    </row>
    <row r="63" spans="1:4" ht="15" x14ac:dyDescent="0.25">
      <c r="A63" s="4" t="s">
        <v>77</v>
      </c>
    </row>
    <row r="64" spans="1:4" ht="14.25" x14ac:dyDescent="0.2">
      <c r="A64" s="5"/>
    </row>
    <row r="65" spans="1:4" ht="15" x14ac:dyDescent="0.25">
      <c r="A65" s="4" t="s">
        <v>47</v>
      </c>
    </row>
    <row r="66" spans="1:4" x14ac:dyDescent="0.2">
      <c r="A66" s="3"/>
    </row>
    <row r="67" spans="1:4" ht="14.25" x14ac:dyDescent="0.2">
      <c r="A67" s="5" t="s">
        <v>43</v>
      </c>
      <c r="B67" s="36"/>
      <c r="C67" s="36"/>
      <c r="D67" s="36"/>
    </row>
    <row r="68" spans="1:4" ht="14.25" x14ac:dyDescent="0.2">
      <c r="A68" s="5" t="s">
        <v>41</v>
      </c>
      <c r="B68" s="36"/>
      <c r="C68" s="36"/>
      <c r="D68" s="36"/>
    </row>
    <row r="69" spans="1:4" ht="14.25" x14ac:dyDescent="0.2">
      <c r="A69" s="5" t="s">
        <v>42</v>
      </c>
      <c r="B69" s="36"/>
      <c r="C69" s="36"/>
      <c r="D69" s="36"/>
    </row>
    <row r="70" spans="1:4" ht="14.25" x14ac:dyDescent="0.2">
      <c r="A70" s="5" t="s">
        <v>40</v>
      </c>
      <c r="B70" s="36"/>
      <c r="C70" s="36"/>
      <c r="D70" s="36"/>
    </row>
    <row r="71" spans="1:4" ht="14.25" x14ac:dyDescent="0.2">
      <c r="A71" s="5" t="s">
        <v>39</v>
      </c>
      <c r="B71" s="36"/>
      <c r="C71" s="36"/>
      <c r="D71" s="36"/>
    </row>
    <row r="72" spans="1:4" ht="14.25" x14ac:dyDescent="0.2">
      <c r="A72" s="5" t="s">
        <v>97</v>
      </c>
      <c r="B72" s="36"/>
      <c r="C72" s="36"/>
      <c r="D72" s="36"/>
    </row>
    <row r="73" spans="1:4" ht="14.25" x14ac:dyDescent="0.2">
      <c r="A73" s="5" t="s">
        <v>98</v>
      </c>
      <c r="B73" s="36"/>
      <c r="C73" s="36"/>
      <c r="D73" s="36"/>
    </row>
    <row r="74" spans="1:4" ht="14.25" x14ac:dyDescent="0.2">
      <c r="A74" s="5"/>
    </row>
    <row r="75" spans="1:4" ht="14.25" x14ac:dyDescent="0.2">
      <c r="A75" s="5" t="s">
        <v>52</v>
      </c>
      <c r="B75" s="36"/>
      <c r="C75" s="36"/>
      <c r="D75" s="36"/>
    </row>
    <row r="76" spans="1:4" ht="14.25" x14ac:dyDescent="0.2">
      <c r="A76" s="5" t="s">
        <v>45</v>
      </c>
      <c r="B76" s="36"/>
      <c r="C76" s="36"/>
      <c r="D76" s="36"/>
    </row>
    <row r="77" spans="1:4" ht="14.25" x14ac:dyDescent="0.2">
      <c r="A77" s="5" t="s">
        <v>46</v>
      </c>
      <c r="B77" s="36"/>
      <c r="C77" s="36"/>
      <c r="D77" s="36"/>
    </row>
    <row r="78" spans="1:4" x14ac:dyDescent="0.2">
      <c r="A78" s="3"/>
    </row>
    <row r="79" spans="1:4" ht="15" x14ac:dyDescent="0.25">
      <c r="A79" s="4" t="s">
        <v>51</v>
      </c>
    </row>
    <row r="80" spans="1:4" x14ac:dyDescent="0.2">
      <c r="A80" s="3"/>
    </row>
    <row r="81" spans="1:4" ht="15" x14ac:dyDescent="0.25">
      <c r="A81" s="4" t="s">
        <v>48</v>
      </c>
    </row>
    <row r="82" spans="1:4" x14ac:dyDescent="0.2">
      <c r="A82" s="3"/>
    </row>
    <row r="83" spans="1:4" ht="14.25" x14ac:dyDescent="0.2">
      <c r="A83" s="5" t="s">
        <v>43</v>
      </c>
      <c r="B83" s="36"/>
      <c r="C83" s="36"/>
      <c r="D83" s="36"/>
    </row>
    <row r="84" spans="1:4" ht="14.25" x14ac:dyDescent="0.2">
      <c r="A84" s="5" t="s">
        <v>41</v>
      </c>
      <c r="B84" s="36"/>
      <c r="C84" s="36"/>
      <c r="D84" s="36"/>
    </row>
    <row r="85" spans="1:4" ht="14.25" x14ac:dyDescent="0.2">
      <c r="A85" s="5" t="s">
        <v>42</v>
      </c>
      <c r="B85" s="36"/>
      <c r="C85" s="36"/>
      <c r="D85" s="36"/>
    </row>
    <row r="86" spans="1:4" ht="14.25" x14ac:dyDescent="0.2">
      <c r="A86" s="5" t="s">
        <v>40</v>
      </c>
      <c r="B86" s="36"/>
      <c r="C86" s="36"/>
      <c r="D86" s="36"/>
    </row>
    <row r="87" spans="1:4" ht="14.25" x14ac:dyDescent="0.2">
      <c r="A87" s="5" t="s">
        <v>39</v>
      </c>
      <c r="B87" s="36"/>
      <c r="C87" s="36"/>
      <c r="D87" s="36"/>
    </row>
    <row r="88" spans="1:4" ht="14.25" x14ac:dyDescent="0.2">
      <c r="A88" s="5"/>
    </row>
    <row r="89" spans="1:4" ht="14.25" x14ac:dyDescent="0.2">
      <c r="A89" s="5" t="s">
        <v>44</v>
      </c>
      <c r="B89" s="36"/>
      <c r="C89" s="36"/>
      <c r="D89" s="36"/>
    </row>
    <row r="90" spans="1:4" ht="14.25" x14ac:dyDescent="0.2">
      <c r="A90" s="5" t="s">
        <v>45</v>
      </c>
      <c r="B90" s="36"/>
      <c r="C90" s="36"/>
      <c r="D90" s="36"/>
    </row>
    <row r="91" spans="1:4" ht="14.25" x14ac:dyDescent="0.2">
      <c r="A91" s="5" t="s">
        <v>46</v>
      </c>
      <c r="B91" s="36"/>
      <c r="C91" s="36"/>
      <c r="D91" s="36"/>
    </row>
    <row r="92" spans="1:4" x14ac:dyDescent="0.2">
      <c r="A92" s="3"/>
    </row>
    <row r="93" spans="1:4" ht="15" x14ac:dyDescent="0.25">
      <c r="A93" s="4" t="s">
        <v>49</v>
      </c>
    </row>
    <row r="94" spans="1:4" x14ac:dyDescent="0.2">
      <c r="A94" s="3"/>
    </row>
    <row r="95" spans="1:4" x14ac:dyDescent="0.2">
      <c r="A95" s="3" t="s">
        <v>50</v>
      </c>
      <c r="B95" s="36"/>
      <c r="C95" s="36"/>
      <c r="D95" s="36"/>
    </row>
    <row r="96" spans="1:4" x14ac:dyDescent="0.2">
      <c r="A96" s="3"/>
    </row>
    <row r="97" spans="1:4" x14ac:dyDescent="0.2">
      <c r="A97" s="3"/>
    </row>
    <row r="98" spans="1:4" ht="15" x14ac:dyDescent="0.25">
      <c r="A98" s="4" t="s">
        <v>76</v>
      </c>
    </row>
    <row r="99" spans="1:4" x14ac:dyDescent="0.2">
      <c r="A99" s="3"/>
    </row>
    <row r="100" spans="1:4" ht="15" x14ac:dyDescent="0.25">
      <c r="A100" s="4" t="s">
        <v>53</v>
      </c>
    </row>
    <row r="101" spans="1:4" ht="14.25" x14ac:dyDescent="0.2">
      <c r="A101" s="6" t="s">
        <v>54</v>
      </c>
    </row>
    <row r="102" spans="1:4" ht="14.25" x14ac:dyDescent="0.2">
      <c r="A102" s="5" t="s">
        <v>55</v>
      </c>
      <c r="B102" s="36"/>
      <c r="C102" s="36"/>
      <c r="D102" s="36"/>
    </row>
    <row r="103" spans="1:4" x14ac:dyDescent="0.2">
      <c r="A103" s="54" t="s">
        <v>56</v>
      </c>
      <c r="B103" s="36"/>
      <c r="C103" s="36"/>
      <c r="D103" s="36"/>
    </row>
    <row r="104" spans="1:4" x14ac:dyDescent="0.2">
      <c r="A104" s="55"/>
    </row>
    <row r="105" spans="1:4" x14ac:dyDescent="0.2">
      <c r="A105" s="3"/>
    </row>
    <row r="106" spans="1:4" ht="14.25" x14ac:dyDescent="0.2">
      <c r="A106" s="6" t="s">
        <v>57</v>
      </c>
    </row>
    <row r="107" spans="1:4" ht="14.25" x14ac:dyDescent="0.2">
      <c r="A107" s="5" t="s">
        <v>58</v>
      </c>
      <c r="B107" s="36"/>
      <c r="C107" s="36"/>
      <c r="D107" s="36"/>
    </row>
    <row r="108" spans="1:4" ht="14.25" x14ac:dyDescent="0.2">
      <c r="A108" s="5" t="s">
        <v>59</v>
      </c>
      <c r="B108" s="36"/>
      <c r="C108" s="36"/>
      <c r="D108" s="36"/>
    </row>
    <row r="109" spans="1:4" ht="14.25" x14ac:dyDescent="0.2">
      <c r="A109" s="5"/>
    </row>
    <row r="110" spans="1:4" ht="14.25" x14ac:dyDescent="0.2">
      <c r="A110" s="6" t="s">
        <v>60</v>
      </c>
    </row>
    <row r="111" spans="1:4" ht="14.25" x14ac:dyDescent="0.2">
      <c r="A111" s="5" t="s">
        <v>61</v>
      </c>
      <c r="B111" s="36"/>
      <c r="C111" s="36"/>
      <c r="D111" s="36"/>
    </row>
    <row r="112" spans="1:4" ht="14.25" x14ac:dyDescent="0.2">
      <c r="A112" s="5"/>
    </row>
    <row r="113" spans="1:4" ht="14.25" x14ac:dyDescent="0.2">
      <c r="A113" s="6" t="s">
        <v>62</v>
      </c>
    </row>
    <row r="114" spans="1:4" x14ac:dyDescent="0.2">
      <c r="A114" s="54" t="s">
        <v>63</v>
      </c>
      <c r="B114" s="36"/>
      <c r="C114" s="36"/>
      <c r="D114" s="36"/>
    </row>
    <row r="115" spans="1:4" x14ac:dyDescent="0.2">
      <c r="A115" s="55"/>
    </row>
    <row r="116" spans="1:4" ht="14.25" x14ac:dyDescent="0.2">
      <c r="A116" s="5"/>
    </row>
    <row r="117" spans="1:4" ht="14.25" x14ac:dyDescent="0.2">
      <c r="A117" s="6" t="s">
        <v>64</v>
      </c>
    </row>
    <row r="118" spans="1:4" ht="14.25" x14ac:dyDescent="0.2">
      <c r="A118" s="5" t="s">
        <v>61</v>
      </c>
      <c r="B118" s="36"/>
      <c r="C118" s="36"/>
      <c r="D118" s="36"/>
    </row>
    <row r="119" spans="1:4" ht="14.25" x14ac:dyDescent="0.2">
      <c r="A119" s="5"/>
    </row>
    <row r="120" spans="1:4" ht="14.25" x14ac:dyDescent="0.2">
      <c r="A120" s="6" t="s">
        <v>65</v>
      </c>
    </row>
    <row r="121" spans="1:4" ht="14.25" x14ac:dyDescent="0.2">
      <c r="A121" s="5" t="s">
        <v>66</v>
      </c>
      <c r="B121" s="36"/>
      <c r="C121" s="36"/>
      <c r="D121" s="36"/>
    </row>
    <row r="122" spans="1:4" ht="14.25" x14ac:dyDescent="0.2">
      <c r="A122" s="5"/>
    </row>
    <row r="123" spans="1:4" ht="14.25" x14ac:dyDescent="0.2">
      <c r="A123" s="6" t="s">
        <v>67</v>
      </c>
    </row>
    <row r="124" spans="1:4" ht="14.25" x14ac:dyDescent="0.2">
      <c r="A124" s="5" t="s">
        <v>68</v>
      </c>
      <c r="B124" s="36"/>
      <c r="C124" s="36"/>
      <c r="D124" s="36"/>
    </row>
    <row r="125" spans="1:4" ht="14.25" x14ac:dyDescent="0.2">
      <c r="A125" s="5"/>
    </row>
    <row r="126" spans="1:4" ht="15" x14ac:dyDescent="0.25">
      <c r="A126" s="4" t="s">
        <v>93</v>
      </c>
    </row>
    <row r="127" spans="1:4" ht="14.25" x14ac:dyDescent="0.2">
      <c r="A127" s="5" t="s">
        <v>58</v>
      </c>
      <c r="B127" s="36"/>
      <c r="C127" s="36"/>
      <c r="D127" s="36"/>
    </row>
    <row r="128" spans="1:4" x14ac:dyDescent="0.2">
      <c r="A128" s="3"/>
    </row>
    <row r="129" spans="1:4" ht="15" x14ac:dyDescent="0.25">
      <c r="A129" s="4" t="s">
        <v>69</v>
      </c>
    </row>
    <row r="130" spans="1:4" ht="14.25" x14ac:dyDescent="0.2">
      <c r="A130" s="5" t="s">
        <v>70</v>
      </c>
      <c r="B130" s="36"/>
      <c r="C130" s="36"/>
      <c r="D130" s="36"/>
    </row>
    <row r="131" spans="1:4" x14ac:dyDescent="0.2">
      <c r="A131" s="3"/>
    </row>
    <row r="132" spans="1:4" ht="15" x14ac:dyDescent="0.25">
      <c r="A132" s="4" t="s">
        <v>71</v>
      </c>
    </row>
    <row r="133" spans="1:4" ht="14.25" x14ac:dyDescent="0.2">
      <c r="A133" s="6" t="s">
        <v>72</v>
      </c>
    </row>
    <row r="134" spans="1:4" ht="14.25" x14ac:dyDescent="0.2">
      <c r="A134" s="5" t="s">
        <v>73</v>
      </c>
      <c r="B134" s="36"/>
      <c r="C134" s="36"/>
      <c r="D134" s="36"/>
    </row>
    <row r="135" spans="1:4" x14ac:dyDescent="0.2">
      <c r="A135" s="3"/>
    </row>
    <row r="136" spans="1:4" ht="14.25" x14ac:dyDescent="0.2">
      <c r="A136" s="6" t="s">
        <v>74</v>
      </c>
    </row>
    <row r="137" spans="1:4" ht="14.25" x14ac:dyDescent="0.2">
      <c r="A137" s="5" t="s">
        <v>73</v>
      </c>
      <c r="B137" s="36"/>
      <c r="C137" s="36"/>
      <c r="D137" s="36"/>
    </row>
    <row r="138" spans="1:4" ht="14.25" x14ac:dyDescent="0.2">
      <c r="A138" s="5" t="s">
        <v>75</v>
      </c>
      <c r="B138" s="36"/>
      <c r="C138" s="36"/>
      <c r="D138" s="36"/>
    </row>
    <row r="139" spans="1:4" ht="14.25" x14ac:dyDescent="0.2">
      <c r="A139" s="5"/>
    </row>
    <row r="140" spans="1:4" ht="14.25" x14ac:dyDescent="0.2">
      <c r="A140" s="6" t="s">
        <v>79</v>
      </c>
    </row>
    <row r="141" spans="1:4" ht="14.25" x14ac:dyDescent="0.2">
      <c r="A141" s="5" t="s">
        <v>80</v>
      </c>
      <c r="B141" s="36"/>
      <c r="C141" s="36"/>
      <c r="D141" s="36"/>
    </row>
    <row r="142" spans="1:4" ht="14.25" x14ac:dyDescent="0.2">
      <c r="A142" s="5"/>
    </row>
    <row r="143" spans="1:4" ht="14.25" x14ac:dyDescent="0.2">
      <c r="A143" s="6" t="s">
        <v>81</v>
      </c>
    </row>
    <row r="144" spans="1:4" ht="14.25" x14ac:dyDescent="0.2">
      <c r="A144" s="5" t="s">
        <v>82</v>
      </c>
      <c r="B144" s="36"/>
      <c r="C144" s="36"/>
      <c r="D144" s="36"/>
    </row>
    <row r="145" spans="1:4" ht="14.25" x14ac:dyDescent="0.2">
      <c r="A145" s="5" t="s">
        <v>83</v>
      </c>
      <c r="B145" s="36"/>
      <c r="C145" s="36"/>
      <c r="D145" s="36"/>
    </row>
    <row r="146" spans="1:4" ht="14.25" x14ac:dyDescent="0.2">
      <c r="A146" s="5" t="s">
        <v>85</v>
      </c>
      <c r="B146" s="36"/>
      <c r="C146" s="36"/>
      <c r="D146" s="36"/>
    </row>
    <row r="147" spans="1:4" ht="14.25" x14ac:dyDescent="0.2">
      <c r="A147" s="5" t="s">
        <v>84</v>
      </c>
      <c r="B147" s="36"/>
      <c r="C147" s="36"/>
      <c r="D147" s="36"/>
    </row>
    <row r="148" spans="1:4" ht="14.25" x14ac:dyDescent="0.2">
      <c r="A148" s="5"/>
    </row>
    <row r="149" spans="1:4" ht="14.25" x14ac:dyDescent="0.2">
      <c r="A149" s="6" t="s">
        <v>86</v>
      </c>
    </row>
    <row r="150" spans="1:4" ht="14.25" x14ac:dyDescent="0.2">
      <c r="A150" s="5" t="s">
        <v>87</v>
      </c>
      <c r="B150" s="36"/>
      <c r="C150" s="36"/>
      <c r="D150" s="36"/>
    </row>
    <row r="151" spans="1:4" ht="14.25" x14ac:dyDescent="0.2">
      <c r="A151" s="5" t="s">
        <v>88</v>
      </c>
      <c r="B151" s="36"/>
      <c r="C151" s="36"/>
      <c r="D151" s="36"/>
    </row>
    <row r="152" spans="1:4" ht="14.25" x14ac:dyDescent="0.2">
      <c r="A152" s="5"/>
    </row>
    <row r="153" spans="1:4" ht="15" x14ac:dyDescent="0.25">
      <c r="A153" s="4" t="s">
        <v>89</v>
      </c>
    </row>
    <row r="154" spans="1:4" ht="14.25" x14ac:dyDescent="0.2">
      <c r="A154" s="5" t="s">
        <v>90</v>
      </c>
      <c r="B154" s="36"/>
      <c r="C154" s="36"/>
      <c r="D154" s="36"/>
    </row>
    <row r="155" spans="1:4" ht="14.25" x14ac:dyDescent="0.2">
      <c r="A155" s="5" t="s">
        <v>91</v>
      </c>
      <c r="B155" s="36"/>
      <c r="C155" s="36"/>
      <c r="D155" s="36"/>
    </row>
    <row r="156" spans="1:4" ht="14.25" x14ac:dyDescent="0.2">
      <c r="A156" s="5" t="s">
        <v>92</v>
      </c>
      <c r="B156" s="36"/>
      <c r="C156" s="36"/>
      <c r="D156" s="36"/>
    </row>
  </sheetData>
  <sheetProtection sheet="1" objects="1" scenarios="1"/>
  <customSheetViews>
    <customSheetView guid="{66F6D444-484F-4847-A096-8E656F6E47AC}">
      <pane ySplit="1" topLeftCell="A2" activePane="bottomLeft" state="frozen"/>
      <selection pane="bottomLeft" activeCell="B5" sqref="B5"/>
      <pageMargins left="0.7" right="0.7" top="0.75" bottom="0.75" header="0.3" footer="0.3"/>
      <pageSetup paperSize="9" orientation="portrait" r:id="rId1"/>
    </customSheetView>
    <customSheetView guid="{4776FF7B-3A99-451A-BE5A-F910854CFE94}">
      <pane ySplit="1" topLeftCell="A2" activePane="bottomLeft" state="frozen"/>
      <selection pane="bottomLeft" activeCell="B5" sqref="B5"/>
      <pageMargins left="0.7" right="0.7" top="0.75" bottom="0.75" header="0.3" footer="0.3"/>
      <pageSetup paperSize="9" orientation="portrait" r:id="rId2"/>
    </customSheetView>
    <customSheetView guid="{4B41C33D-B803-4B4D-B1EF-C9E0FFE861CB}">
      <pane ySplit="1" topLeftCell="A35" activePane="bottomLeft" state="frozen"/>
      <selection pane="bottomLeft" activeCell="C52" sqref="C52"/>
      <pageMargins left="0.7" right="0.7" top="0.75" bottom="0.75" header="0.3" footer="0.3"/>
    </customSheetView>
    <customSheetView guid="{AFC8CB82-161E-46C9-81BF-331389028552}">
      <pane ySplit="1" topLeftCell="A2" activePane="bottomLeft" state="frozen"/>
      <selection pane="bottomLeft" activeCell="F8" sqref="F8"/>
      <pageMargins left="0.7" right="0.7" top="0.75" bottom="0.75" header="0.3" footer="0.3"/>
    </customSheetView>
    <customSheetView guid="{850E7E14-71D6-4C44-8A78-F6DCD1226F15}">
      <pane ySplit="1" topLeftCell="A2" activePane="bottomLeft" state="frozen"/>
      <selection pane="bottomLeft" activeCell="F68" sqref="F68"/>
      <pageMargins left="0.7" right="0.7" top="0.75" bottom="0.75" header="0.3" footer="0.3"/>
    </customSheetView>
    <customSheetView guid="{5E667F79-E8E5-4828-BF97-0B39D02FA3C3}">
      <pane ySplit="1" topLeftCell="A2" activePane="bottomLeft" state="frozen"/>
      <selection pane="bottomLeft" activeCell="F68" sqref="F68"/>
      <pageMargins left="0.7" right="0.7" top="0.75" bottom="0.75" header="0.3" footer="0.3"/>
    </customSheetView>
    <customSheetView guid="{DA0DFDF4-652D-4F94-8D55-AAD05F778EB5}">
      <pane ySplit="1" topLeftCell="A35" activePane="bottomLeft" state="frozen"/>
      <selection pane="bottomLeft" activeCell="C52" sqref="C52"/>
      <pageMargins left="0.7" right="0.7" top="0.75" bottom="0.75" header="0.3" footer="0.3"/>
      <pageSetup paperSize="9" orientation="portrait" r:id="rId3"/>
    </customSheetView>
    <customSheetView guid="{15B91CFC-DD8A-4D92-ACDB-6090A9391925}">
      <pane ySplit="1" topLeftCell="A2" activePane="bottomLeft" state="frozen"/>
      <selection pane="bottomLeft" activeCell="B5" sqref="B5"/>
      <pageMargins left="0.7" right="0.7" top="0.75" bottom="0.75" header="0.3" footer="0.3"/>
      <pageSetup paperSize="9" orientation="portrait" r:id="rId4"/>
    </customSheetView>
  </customSheetViews>
  <mergeCells count="2">
    <mergeCell ref="A103:A104"/>
    <mergeCell ref="A114:A115"/>
  </mergeCells>
  <pageMargins left="0.7" right="0.7" top="0.75" bottom="0.75" header="0.3" footer="0.3"/>
  <pageSetup paperSize="9" orientation="portrait" r:id="rId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9" sqref="L19"/>
    </sheetView>
  </sheetViews>
  <sheetFormatPr defaultRowHeight="12.75" x14ac:dyDescent="0.2"/>
  <sheetData/>
  <customSheetViews>
    <customSheetView guid="{66F6D444-484F-4847-A096-8E656F6E47AC}">
      <selection activeCell="L19" sqref="L19"/>
      <pageMargins left="0.7" right="0.7" top="0.75" bottom="0.75" header="0.3" footer="0.3"/>
      <pageSetup paperSize="9" orientation="portrait" r:id="rId1"/>
    </customSheetView>
    <customSheetView guid="{4776FF7B-3A99-451A-BE5A-F910854CFE94}">
      <selection activeCell="L19" sqref="L19"/>
      <pageMargins left="0.7" right="0.7" top="0.75" bottom="0.75" header="0.3" footer="0.3"/>
      <pageSetup paperSize="9" orientation="portrait" r:id="rId2"/>
    </customSheetView>
    <customSheetView guid="{4B41C33D-B803-4B4D-B1EF-C9E0FFE861CB}">
      <selection activeCell="L19" sqref="L19"/>
      <pageMargins left="0.7" right="0.7" top="0.75" bottom="0.75" header="0.3" footer="0.3"/>
    </customSheetView>
    <customSheetView guid="{AFC8CB82-161E-46C9-81BF-331389028552}">
      <selection activeCell="L19" sqref="L19"/>
      <pageMargins left="0.7" right="0.7" top="0.75" bottom="0.75" header="0.3" footer="0.3"/>
    </customSheetView>
    <customSheetView guid="{850E7E14-71D6-4C44-8A78-F6DCD1226F15}">
      <selection activeCell="L19" sqref="L19"/>
      <pageMargins left="0.7" right="0.7" top="0.75" bottom="0.75" header="0.3" footer="0.3"/>
    </customSheetView>
    <customSheetView guid="{5E667F79-E8E5-4828-BF97-0B39D02FA3C3}">
      <selection activeCell="L19" sqref="L19"/>
      <pageMargins left="0.7" right="0.7" top="0.75" bottom="0.75" header="0.3" footer="0.3"/>
    </customSheetView>
    <customSheetView guid="{DA0DFDF4-652D-4F94-8D55-AAD05F778EB5}">
      <selection activeCell="L19" sqref="L19"/>
      <pageMargins left="0.7" right="0.7" top="0.75" bottom="0.75" header="0.3" footer="0.3"/>
      <pageSetup paperSize="9" orientation="portrait" r:id="rId3"/>
    </customSheetView>
    <customSheetView guid="{15B91CFC-DD8A-4D92-ACDB-6090A9391925}">
      <selection activeCell="L19" sqref="L19"/>
      <pageMargins left="0.7" right="0.7" top="0.75" bottom="0.75" header="0.3" footer="0.3"/>
      <pageSetup paperSize="9" orientation="portrait" r:id="rId4"/>
    </customSheetView>
  </customSheetViews>
  <pageMargins left="0.7" right="0.7" top="0.75" bottom="0.75" header="0.3" footer="0.3"/>
  <pageSetup paperSize="9" orientation="portrait" r:id="rId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66F6D444-484F-4847-A096-8E656F6E47AC}">
      <pageMargins left="0.7" right="0.7" top="0.75" bottom="0.75" header="0.3" footer="0.3"/>
    </customSheetView>
    <customSheetView guid="{4776FF7B-3A99-451A-BE5A-F910854CFE94}">
      <pageMargins left="0.7" right="0.7" top="0.75" bottom="0.75" header="0.3" footer="0.3"/>
    </customSheetView>
    <customSheetView guid="{15B91CFC-DD8A-4D92-ACDB-6090A9391925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156"/>
  <sheetViews>
    <sheetView zoomScale="98" zoomScaleNormal="98" workbookViewId="0">
      <pane ySplit="1" topLeftCell="A11" activePane="bottomLeft" state="frozen"/>
      <selection activeCell="I23" sqref="I23"/>
      <selection pane="bottomLeft" activeCell="D22" sqref="D22"/>
    </sheetView>
  </sheetViews>
  <sheetFormatPr defaultRowHeight="12.75" x14ac:dyDescent="0.2"/>
  <cols>
    <col min="1" max="1" width="47.5703125" style="7" customWidth="1"/>
    <col min="2" max="4" width="12.5703125" customWidth="1"/>
    <col min="5" max="5" width="12.5703125" style="7" customWidth="1"/>
    <col min="6" max="111" width="9.140625" style="7"/>
  </cols>
  <sheetData>
    <row r="1" spans="1:111" s="28" customFormat="1" ht="15.75" customHeight="1" x14ac:dyDescent="0.2">
      <c r="A1" s="26" t="s">
        <v>37</v>
      </c>
      <c r="B1" s="27">
        <v>2011</v>
      </c>
      <c r="C1" s="27">
        <v>2012</v>
      </c>
      <c r="D1" s="27">
        <v>2013</v>
      </c>
      <c r="E1" s="29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</row>
    <row r="2" spans="1:111" s="7" customFormat="1" ht="15" x14ac:dyDescent="0.2">
      <c r="A2" s="1"/>
    </row>
    <row r="3" spans="1:111" s="7" customFormat="1" ht="15" x14ac:dyDescent="0.2">
      <c r="A3" s="1" t="s">
        <v>78</v>
      </c>
    </row>
    <row r="4" spans="1:111" s="7" customFormat="1" ht="15" x14ac:dyDescent="0.2">
      <c r="A4" s="1"/>
    </row>
    <row r="5" spans="1:111" ht="15" x14ac:dyDescent="0.2">
      <c r="A5" s="1" t="s">
        <v>0</v>
      </c>
    </row>
    <row r="6" spans="1:111" ht="14.25" x14ac:dyDescent="0.2">
      <c r="A6" s="2" t="s">
        <v>22</v>
      </c>
      <c r="D6">
        <v>2734</v>
      </c>
    </row>
    <row r="7" spans="1:111" ht="14.25" x14ac:dyDescent="0.2">
      <c r="A7" s="2" t="s">
        <v>23</v>
      </c>
      <c r="D7">
        <v>29</v>
      </c>
    </row>
    <row r="8" spans="1:111" ht="14.25" x14ac:dyDescent="0.2">
      <c r="A8" s="2" t="s">
        <v>24</v>
      </c>
      <c r="D8">
        <v>800</v>
      </c>
    </row>
    <row r="9" spans="1:111" ht="14.25" x14ac:dyDescent="0.2">
      <c r="A9" s="2"/>
    </row>
    <row r="10" spans="1:111" ht="15" x14ac:dyDescent="0.2">
      <c r="A10" s="1" t="s">
        <v>1</v>
      </c>
    </row>
    <row r="11" spans="1:111" ht="14.25" x14ac:dyDescent="0.2">
      <c r="A11" s="2" t="s">
        <v>2</v>
      </c>
      <c r="B11">
        <v>3902</v>
      </c>
      <c r="C11">
        <v>3716</v>
      </c>
      <c r="D11">
        <v>3816</v>
      </c>
    </row>
    <row r="12" spans="1:111" ht="14.25" x14ac:dyDescent="0.2">
      <c r="A12" s="2" t="s">
        <v>3</v>
      </c>
      <c r="B12">
        <v>3437</v>
      </c>
      <c r="C12">
        <v>3432</v>
      </c>
      <c r="D12">
        <v>3198</v>
      </c>
    </row>
    <row r="13" spans="1:111" ht="14.25" x14ac:dyDescent="0.2">
      <c r="A13" s="2" t="s">
        <v>4</v>
      </c>
      <c r="B13">
        <v>2259</v>
      </c>
      <c r="C13">
        <v>1402</v>
      </c>
      <c r="D13">
        <v>587</v>
      </c>
    </row>
    <row r="14" spans="1:111" ht="28.5" x14ac:dyDescent="0.2">
      <c r="A14" s="2" t="s">
        <v>5</v>
      </c>
      <c r="B14" s="37">
        <v>0.65400000000000003</v>
      </c>
      <c r="C14" s="38">
        <v>0.85</v>
      </c>
      <c r="D14" s="37">
        <v>0.77900000000000003</v>
      </c>
    </row>
    <row r="15" spans="1:111" ht="14.25" x14ac:dyDescent="0.2">
      <c r="A15" s="2"/>
    </row>
    <row r="16" spans="1:111" ht="15" x14ac:dyDescent="0.2">
      <c r="A16" s="1" t="s">
        <v>6</v>
      </c>
    </row>
    <row r="17" spans="1:4" ht="14.25" x14ac:dyDescent="0.2">
      <c r="A17" s="2" t="s">
        <v>25</v>
      </c>
      <c r="B17">
        <v>146015</v>
      </c>
      <c r="C17">
        <v>200611</v>
      </c>
      <c r="D17">
        <v>168228</v>
      </c>
    </row>
    <row r="18" spans="1:4" ht="14.25" x14ac:dyDescent="0.2">
      <c r="A18" s="2" t="s">
        <v>26</v>
      </c>
      <c r="B18">
        <v>437592</v>
      </c>
      <c r="C18">
        <v>454101</v>
      </c>
      <c r="D18">
        <v>116583</v>
      </c>
    </row>
    <row r="19" spans="1:4" ht="14.25" x14ac:dyDescent="0.2">
      <c r="A19" s="2" t="s">
        <v>7</v>
      </c>
      <c r="B19">
        <v>258076</v>
      </c>
      <c r="C19">
        <v>273988</v>
      </c>
      <c r="D19">
        <v>267981</v>
      </c>
    </row>
    <row r="20" spans="1:4" ht="14.25" x14ac:dyDescent="0.2">
      <c r="A20" s="2"/>
    </row>
    <row r="21" spans="1:4" ht="15" x14ac:dyDescent="0.2">
      <c r="A21" s="1" t="s">
        <v>8</v>
      </c>
    </row>
    <row r="22" spans="1:4" ht="14.25" x14ac:dyDescent="0.2">
      <c r="A22" s="2" t="s">
        <v>28</v>
      </c>
      <c r="B22" s="35">
        <v>10476</v>
      </c>
      <c r="C22" s="32">
        <v>10672</v>
      </c>
      <c r="D22" s="32">
        <v>15703</v>
      </c>
    </row>
    <row r="23" spans="1:4" ht="14.25" x14ac:dyDescent="0.2">
      <c r="A23" s="2"/>
    </row>
    <row r="24" spans="1:4" ht="14.25" x14ac:dyDescent="0.2">
      <c r="A24" s="2" t="s">
        <v>9</v>
      </c>
      <c r="B24" s="32">
        <v>5674</v>
      </c>
      <c r="C24" s="32">
        <v>5819</v>
      </c>
      <c r="D24" s="32">
        <v>5879</v>
      </c>
    </row>
    <row r="25" spans="1:4" ht="14.25" x14ac:dyDescent="0.2">
      <c r="A25" s="2" t="s">
        <v>10</v>
      </c>
      <c r="B25" s="32">
        <v>790</v>
      </c>
      <c r="C25" s="32">
        <v>509</v>
      </c>
      <c r="D25" s="32">
        <v>610</v>
      </c>
    </row>
    <row r="26" spans="1:4" ht="14.25" x14ac:dyDescent="0.2">
      <c r="A26" s="2" t="s">
        <v>11</v>
      </c>
      <c r="B26" s="32">
        <v>532</v>
      </c>
      <c r="C26" s="32">
        <v>632</v>
      </c>
      <c r="D26" s="32">
        <v>0</v>
      </c>
    </row>
    <row r="27" spans="1:4" ht="14.25" x14ac:dyDescent="0.2">
      <c r="A27" s="2" t="s">
        <v>20</v>
      </c>
      <c r="B27" s="32">
        <v>255</v>
      </c>
      <c r="C27" s="32">
        <v>258</v>
      </c>
      <c r="D27" s="32">
        <v>308</v>
      </c>
    </row>
    <row r="28" spans="1:4" ht="14.25" x14ac:dyDescent="0.2">
      <c r="A28" s="2" t="s">
        <v>21</v>
      </c>
      <c r="B28" s="32">
        <v>0</v>
      </c>
      <c r="C28" s="32">
        <v>0</v>
      </c>
      <c r="D28" s="32">
        <v>57</v>
      </c>
    </row>
    <row r="29" spans="1:4" ht="14.25" x14ac:dyDescent="0.2">
      <c r="A29" s="2" t="s">
        <v>29</v>
      </c>
      <c r="B29" s="32">
        <v>1326</v>
      </c>
      <c r="C29" s="32">
        <v>1433</v>
      </c>
      <c r="D29" s="32">
        <v>6654</v>
      </c>
    </row>
    <row r="30" spans="1:4" ht="14.25" x14ac:dyDescent="0.2">
      <c r="A30" s="2" t="s">
        <v>30</v>
      </c>
      <c r="B30" s="32">
        <v>1055</v>
      </c>
      <c r="C30" s="32">
        <v>1232</v>
      </c>
      <c r="D30" s="32">
        <v>1205</v>
      </c>
    </row>
    <row r="31" spans="1:4" ht="14.25" x14ac:dyDescent="0.2">
      <c r="A31" s="2" t="s">
        <v>31</v>
      </c>
      <c r="B31" s="32">
        <v>844</v>
      </c>
      <c r="C31" s="32">
        <v>789</v>
      </c>
      <c r="D31" s="32">
        <v>990</v>
      </c>
    </row>
    <row r="32" spans="1:4" ht="14.25" x14ac:dyDescent="0.2">
      <c r="A32" s="2"/>
    </row>
    <row r="33" spans="1:4" ht="15" x14ac:dyDescent="0.2">
      <c r="A33" s="1"/>
    </row>
    <row r="34" spans="1:4" ht="15" x14ac:dyDescent="0.2">
      <c r="A34" s="1"/>
    </row>
    <row r="35" spans="1:4" ht="15" x14ac:dyDescent="0.2">
      <c r="A35" s="1" t="s">
        <v>12</v>
      </c>
    </row>
    <row r="36" spans="1:4" ht="15" x14ac:dyDescent="0.2">
      <c r="A36" s="1"/>
    </row>
    <row r="37" spans="1:4" ht="15" x14ac:dyDescent="0.2">
      <c r="A37" s="1" t="s">
        <v>0</v>
      </c>
    </row>
    <row r="38" spans="1:4" ht="14.25" x14ac:dyDescent="0.2">
      <c r="A38" s="2" t="s">
        <v>13</v>
      </c>
      <c r="D38">
        <v>15</v>
      </c>
    </row>
    <row r="39" spans="1:4" ht="14.25" x14ac:dyDescent="0.2">
      <c r="A39" s="2" t="s">
        <v>14</v>
      </c>
      <c r="D39">
        <v>2</v>
      </c>
    </row>
    <row r="40" spans="1:4" ht="14.25" x14ac:dyDescent="0.2">
      <c r="A40" s="2" t="s">
        <v>15</v>
      </c>
      <c r="D40">
        <v>233</v>
      </c>
    </row>
    <row r="41" spans="1:4" ht="14.25" x14ac:dyDescent="0.2">
      <c r="A41" s="2"/>
    </row>
    <row r="42" spans="1:4" ht="15" x14ac:dyDescent="0.2">
      <c r="A42" s="1" t="s">
        <v>16</v>
      </c>
    </row>
    <row r="43" spans="1:4" ht="14.25" x14ac:dyDescent="0.2">
      <c r="A43" s="2" t="s">
        <v>17</v>
      </c>
      <c r="B43">
        <v>10</v>
      </c>
      <c r="C43">
        <v>9</v>
      </c>
      <c r="D43">
        <v>10</v>
      </c>
    </row>
    <row r="44" spans="1:4" ht="14.25" x14ac:dyDescent="0.2">
      <c r="A44" s="2" t="s">
        <v>18</v>
      </c>
      <c r="B44">
        <v>1</v>
      </c>
      <c r="C44">
        <v>1</v>
      </c>
      <c r="D44">
        <v>2</v>
      </c>
    </row>
    <row r="45" spans="1:4" ht="14.25" x14ac:dyDescent="0.2">
      <c r="A45" s="2" t="s">
        <v>19</v>
      </c>
      <c r="B45">
        <v>15</v>
      </c>
      <c r="C45">
        <v>104</v>
      </c>
      <c r="D45">
        <v>58</v>
      </c>
    </row>
    <row r="46" spans="1:4" ht="14.25" x14ac:dyDescent="0.2">
      <c r="A46" s="2"/>
    </row>
    <row r="47" spans="1:4" ht="15" x14ac:dyDescent="0.2">
      <c r="A47" s="1" t="s">
        <v>6</v>
      </c>
    </row>
    <row r="48" spans="1:4" ht="14.25" x14ac:dyDescent="0.2">
      <c r="A48" s="2"/>
    </row>
    <row r="49" spans="1:4" ht="14.25" x14ac:dyDescent="0.2">
      <c r="A49" s="2" t="s">
        <v>18</v>
      </c>
      <c r="B49">
        <v>44</v>
      </c>
      <c r="C49">
        <v>68</v>
      </c>
      <c r="D49">
        <v>68</v>
      </c>
    </row>
    <row r="50" spans="1:4" ht="14.25" x14ac:dyDescent="0.2">
      <c r="A50" s="2" t="s">
        <v>19</v>
      </c>
      <c r="B50">
        <v>758</v>
      </c>
      <c r="C50">
        <v>892</v>
      </c>
      <c r="D50">
        <v>1183</v>
      </c>
    </row>
    <row r="51" spans="1:4" ht="14.25" x14ac:dyDescent="0.2">
      <c r="A51" s="14" t="s">
        <v>95</v>
      </c>
      <c r="B51">
        <v>79</v>
      </c>
      <c r="C51">
        <v>128</v>
      </c>
      <c r="D51">
        <v>124</v>
      </c>
    </row>
    <row r="52" spans="1:4" ht="14.25" x14ac:dyDescent="0.2">
      <c r="A52" s="2" t="s">
        <v>27</v>
      </c>
      <c r="B52">
        <v>1143</v>
      </c>
      <c r="C52">
        <v>1386</v>
      </c>
      <c r="D52">
        <v>1789</v>
      </c>
    </row>
    <row r="53" spans="1:4" ht="14.25" x14ac:dyDescent="0.2">
      <c r="A53" s="2"/>
    </row>
    <row r="54" spans="1:4" ht="15" x14ac:dyDescent="0.2">
      <c r="A54" s="1" t="s">
        <v>8</v>
      </c>
    </row>
    <row r="55" spans="1:4" ht="14.25" x14ac:dyDescent="0.2">
      <c r="A55" s="2" t="s">
        <v>19</v>
      </c>
      <c r="B55" s="32">
        <v>2951</v>
      </c>
      <c r="C55" s="32">
        <v>4363</v>
      </c>
      <c r="D55" s="32">
        <v>3648</v>
      </c>
    </row>
    <row r="56" spans="1:4" ht="14.25" x14ac:dyDescent="0.2">
      <c r="A56" s="2" t="s">
        <v>32</v>
      </c>
      <c r="B56" s="32">
        <v>2</v>
      </c>
      <c r="C56" s="32">
        <v>6</v>
      </c>
      <c r="D56" s="32">
        <v>4</v>
      </c>
    </row>
    <row r="57" spans="1:4" ht="14.25" x14ac:dyDescent="0.2">
      <c r="A57" s="2" t="s">
        <v>17</v>
      </c>
      <c r="B57" s="32">
        <v>40</v>
      </c>
      <c r="C57" s="32">
        <v>35</v>
      </c>
      <c r="D57" s="32">
        <v>183</v>
      </c>
    </row>
    <row r="58" spans="1:4" ht="14.25" x14ac:dyDescent="0.2">
      <c r="A58" s="2" t="s">
        <v>33</v>
      </c>
      <c r="B58" s="32">
        <v>20</v>
      </c>
      <c r="C58" s="32">
        <v>36</v>
      </c>
      <c r="D58" s="32">
        <v>15</v>
      </c>
    </row>
    <row r="59" spans="1:4" ht="14.25" x14ac:dyDescent="0.2">
      <c r="A59" s="2" t="s">
        <v>34</v>
      </c>
      <c r="B59" s="32">
        <v>1636</v>
      </c>
      <c r="C59" s="32">
        <v>1221</v>
      </c>
      <c r="D59" s="33">
        <v>5488</v>
      </c>
    </row>
    <row r="60" spans="1:4" x14ac:dyDescent="0.2">
      <c r="A60" s="3"/>
    </row>
    <row r="61" spans="1:4" x14ac:dyDescent="0.2">
      <c r="A61" s="3"/>
    </row>
    <row r="62" spans="1:4" x14ac:dyDescent="0.2">
      <c r="A62" s="3"/>
    </row>
    <row r="63" spans="1:4" ht="15" x14ac:dyDescent="0.25">
      <c r="A63" s="4" t="s">
        <v>77</v>
      </c>
    </row>
    <row r="64" spans="1:4" ht="14.25" x14ac:dyDescent="0.2">
      <c r="A64" s="5"/>
    </row>
    <row r="65" spans="1:4" ht="15" x14ac:dyDescent="0.25">
      <c r="A65" s="4" t="s">
        <v>47</v>
      </c>
    </row>
    <row r="66" spans="1:4" x14ac:dyDescent="0.2">
      <c r="A66" s="3"/>
    </row>
    <row r="67" spans="1:4" ht="14.25" x14ac:dyDescent="0.2">
      <c r="A67" s="5" t="s">
        <v>43</v>
      </c>
      <c r="B67">
        <f>SUM(B68:B71)</f>
        <v>9355</v>
      </c>
      <c r="C67">
        <f t="shared" ref="C67:D67" si="0">SUM(C68:C71)</f>
        <v>9972</v>
      </c>
      <c r="D67">
        <f t="shared" si="0"/>
        <v>68443</v>
      </c>
    </row>
    <row r="68" spans="1:4" ht="14.25" x14ac:dyDescent="0.2">
      <c r="A68" s="5" t="s">
        <v>41</v>
      </c>
      <c r="B68">
        <v>0</v>
      </c>
      <c r="C68">
        <v>0</v>
      </c>
      <c r="D68">
        <v>59983</v>
      </c>
    </row>
    <row r="69" spans="1:4" ht="14.25" x14ac:dyDescent="0.2">
      <c r="A69" s="5" t="s">
        <v>42</v>
      </c>
      <c r="B69">
        <v>9355</v>
      </c>
      <c r="C69">
        <v>9972</v>
      </c>
      <c r="D69">
        <v>8460</v>
      </c>
    </row>
    <row r="70" spans="1:4" ht="14.25" x14ac:dyDescent="0.2">
      <c r="A70" s="5" t="s">
        <v>40</v>
      </c>
      <c r="B70">
        <v>0</v>
      </c>
      <c r="C70">
        <v>0</v>
      </c>
      <c r="D70">
        <v>0</v>
      </c>
    </row>
    <row r="71" spans="1:4" ht="14.25" x14ac:dyDescent="0.2">
      <c r="A71" s="5" t="s">
        <v>39</v>
      </c>
      <c r="B71">
        <v>0</v>
      </c>
      <c r="C71">
        <v>0</v>
      </c>
      <c r="D71">
        <v>0</v>
      </c>
    </row>
    <row r="72" spans="1:4" ht="14.25" x14ac:dyDescent="0.2">
      <c r="A72" s="5" t="s">
        <v>97</v>
      </c>
      <c r="C72" s="36"/>
      <c r="D72" s="36"/>
    </row>
    <row r="73" spans="1:4" ht="14.25" x14ac:dyDescent="0.2">
      <c r="A73" s="5" t="s">
        <v>98</v>
      </c>
      <c r="B73" s="36"/>
      <c r="C73" s="36"/>
      <c r="D73" s="36"/>
    </row>
    <row r="74" spans="1:4" ht="14.25" x14ac:dyDescent="0.2">
      <c r="A74" s="5"/>
    </row>
    <row r="75" spans="1:4" ht="14.25" x14ac:dyDescent="0.2">
      <c r="A75" s="5" t="s">
        <v>52</v>
      </c>
      <c r="B75">
        <f>SUM(B76:B77)</f>
        <v>20123</v>
      </c>
      <c r="C75">
        <f t="shared" ref="C75:D75" si="1">SUM(C76:C77)</f>
        <v>22619</v>
      </c>
      <c r="D75">
        <f t="shared" si="1"/>
        <v>23829</v>
      </c>
    </row>
    <row r="76" spans="1:4" ht="14.25" x14ac:dyDescent="0.2">
      <c r="A76" s="5" t="s">
        <v>45</v>
      </c>
      <c r="B76">
        <v>19324</v>
      </c>
      <c r="C76">
        <v>20958</v>
      </c>
      <c r="D76">
        <v>22112</v>
      </c>
    </row>
    <row r="77" spans="1:4" ht="14.25" x14ac:dyDescent="0.2">
      <c r="A77" s="5" t="s">
        <v>46</v>
      </c>
      <c r="B77">
        <v>799</v>
      </c>
      <c r="C77">
        <v>1661</v>
      </c>
      <c r="D77">
        <v>1717</v>
      </c>
    </row>
    <row r="78" spans="1:4" x14ac:dyDescent="0.2">
      <c r="A78" s="3"/>
    </row>
    <row r="79" spans="1:4" ht="15" x14ac:dyDescent="0.25">
      <c r="A79" s="4" t="s">
        <v>51</v>
      </c>
    </row>
    <row r="80" spans="1:4" x14ac:dyDescent="0.2">
      <c r="A80" s="3"/>
    </row>
    <row r="81" spans="1:4" ht="15" x14ac:dyDescent="0.25">
      <c r="A81" s="4" t="s">
        <v>48</v>
      </c>
    </row>
    <row r="82" spans="1:4" x14ac:dyDescent="0.2">
      <c r="A82" s="3"/>
    </row>
    <row r="83" spans="1:4" ht="14.25" x14ac:dyDescent="0.2">
      <c r="A83" s="5" t="s">
        <v>43</v>
      </c>
      <c r="B83">
        <f>SUM(B84:B87)</f>
        <v>15099</v>
      </c>
      <c r="C83">
        <f>SUM(C84:C87)</f>
        <v>15738</v>
      </c>
      <c r="D83">
        <f>SUM(D84:D87)</f>
        <v>165495</v>
      </c>
    </row>
    <row r="84" spans="1:4" ht="14.25" x14ac:dyDescent="0.2">
      <c r="A84" s="5" t="s">
        <v>41</v>
      </c>
      <c r="B84">
        <v>0</v>
      </c>
      <c r="C84">
        <v>0</v>
      </c>
      <c r="D84">
        <v>151045</v>
      </c>
    </row>
    <row r="85" spans="1:4" ht="14.25" x14ac:dyDescent="0.2">
      <c r="A85" s="5" t="s">
        <v>42</v>
      </c>
      <c r="B85">
        <v>15099</v>
      </c>
      <c r="C85">
        <v>15738</v>
      </c>
      <c r="D85">
        <v>14450</v>
      </c>
    </row>
    <row r="86" spans="1:4" ht="14.25" x14ac:dyDescent="0.2">
      <c r="A86" s="5" t="s">
        <v>40</v>
      </c>
      <c r="B86">
        <v>0</v>
      </c>
      <c r="C86">
        <v>0</v>
      </c>
      <c r="D86">
        <v>0</v>
      </c>
    </row>
    <row r="87" spans="1:4" ht="14.25" x14ac:dyDescent="0.2">
      <c r="A87" s="5" t="s">
        <v>39</v>
      </c>
      <c r="B87">
        <v>0</v>
      </c>
      <c r="C87">
        <v>0</v>
      </c>
      <c r="D87">
        <v>0</v>
      </c>
    </row>
    <row r="88" spans="1:4" ht="14.25" x14ac:dyDescent="0.2">
      <c r="A88" s="5"/>
    </row>
    <row r="89" spans="1:4" ht="14.25" x14ac:dyDescent="0.2">
      <c r="A89" s="5" t="s">
        <v>44</v>
      </c>
      <c r="B89">
        <f>SUM(B90:B91)</f>
        <v>21291</v>
      </c>
      <c r="C89">
        <f t="shared" ref="C89:D89" si="2">SUM(C90:C91)</f>
        <v>23469</v>
      </c>
      <c r="D89">
        <f t="shared" si="2"/>
        <v>23784</v>
      </c>
    </row>
    <row r="90" spans="1:4" ht="14.25" x14ac:dyDescent="0.2">
      <c r="A90" s="5" t="s">
        <v>45</v>
      </c>
      <c r="B90">
        <v>20645</v>
      </c>
      <c r="C90">
        <v>22213</v>
      </c>
      <c r="D90">
        <v>23041</v>
      </c>
    </row>
    <row r="91" spans="1:4" ht="14.25" x14ac:dyDescent="0.2">
      <c r="A91" s="5" t="s">
        <v>46</v>
      </c>
      <c r="B91">
        <v>646</v>
      </c>
      <c r="C91">
        <v>1256</v>
      </c>
      <c r="D91">
        <v>743</v>
      </c>
    </row>
    <row r="92" spans="1:4" x14ac:dyDescent="0.2">
      <c r="A92" s="3"/>
    </row>
    <row r="93" spans="1:4" ht="15" x14ac:dyDescent="0.25">
      <c r="A93" s="4" t="s">
        <v>49</v>
      </c>
    </row>
    <row r="94" spans="1:4" x14ac:dyDescent="0.2">
      <c r="A94" s="3"/>
    </row>
    <row r="95" spans="1:4" x14ac:dyDescent="0.2">
      <c r="A95" s="3" t="s">
        <v>50</v>
      </c>
      <c r="B95">
        <v>98024</v>
      </c>
      <c r="C95">
        <v>115139</v>
      </c>
      <c r="D95">
        <v>198463</v>
      </c>
    </row>
    <row r="96" spans="1:4" x14ac:dyDescent="0.2">
      <c r="A96" s="3"/>
    </row>
    <row r="97" spans="1:4" x14ac:dyDescent="0.2">
      <c r="A97" s="3"/>
    </row>
    <row r="98" spans="1:4" ht="15" x14ac:dyDescent="0.25">
      <c r="A98" s="4" t="s">
        <v>76</v>
      </c>
    </row>
    <row r="99" spans="1:4" x14ac:dyDescent="0.2">
      <c r="A99" s="3"/>
    </row>
    <row r="100" spans="1:4" ht="15" x14ac:dyDescent="0.25">
      <c r="A100" s="4" t="s">
        <v>53</v>
      </c>
    </row>
    <row r="101" spans="1:4" ht="14.25" x14ac:dyDescent="0.2">
      <c r="A101" s="6" t="s">
        <v>54</v>
      </c>
    </row>
    <row r="102" spans="1:4" ht="14.25" x14ac:dyDescent="0.2">
      <c r="A102" s="5" t="s">
        <v>55</v>
      </c>
      <c r="C102">
        <v>2546</v>
      </c>
      <c r="D102">
        <v>2924</v>
      </c>
    </row>
    <row r="103" spans="1:4" x14ac:dyDescent="0.2">
      <c r="A103" s="54" t="s">
        <v>56</v>
      </c>
      <c r="C103">
        <v>62</v>
      </c>
      <c r="D103">
        <v>96</v>
      </c>
    </row>
    <row r="104" spans="1:4" x14ac:dyDescent="0.2">
      <c r="A104" s="55"/>
    </row>
    <row r="105" spans="1:4" x14ac:dyDescent="0.2">
      <c r="A105" s="3"/>
    </row>
    <row r="106" spans="1:4" ht="14.25" x14ac:dyDescent="0.2">
      <c r="A106" s="6" t="s">
        <v>57</v>
      </c>
    </row>
    <row r="107" spans="1:4" ht="14.25" x14ac:dyDescent="0.2">
      <c r="A107" s="5" t="s">
        <v>58</v>
      </c>
      <c r="C107">
        <v>492</v>
      </c>
      <c r="D107">
        <v>453</v>
      </c>
    </row>
    <row r="108" spans="1:4" ht="14.25" x14ac:dyDescent="0.2">
      <c r="A108" s="5" t="s">
        <v>59</v>
      </c>
      <c r="D108">
        <v>38</v>
      </c>
    </row>
    <row r="109" spans="1:4" ht="14.25" x14ac:dyDescent="0.2">
      <c r="A109" s="5"/>
    </row>
    <row r="110" spans="1:4" ht="14.25" x14ac:dyDescent="0.2">
      <c r="A110" s="6" t="s">
        <v>60</v>
      </c>
    </row>
    <row r="111" spans="1:4" ht="14.25" x14ac:dyDescent="0.2">
      <c r="A111" s="5" t="s">
        <v>61</v>
      </c>
      <c r="C111">
        <v>148</v>
      </c>
      <c r="D111">
        <v>121</v>
      </c>
    </row>
    <row r="112" spans="1:4" ht="14.25" x14ac:dyDescent="0.2">
      <c r="A112" s="5"/>
    </row>
    <row r="113" spans="1:4" ht="14.25" x14ac:dyDescent="0.2">
      <c r="A113" s="6" t="s">
        <v>62</v>
      </c>
    </row>
    <row r="114" spans="1:4" x14ac:dyDescent="0.2">
      <c r="A114" s="54" t="s">
        <v>63</v>
      </c>
      <c r="C114">
        <v>569</v>
      </c>
      <c r="D114">
        <v>1672</v>
      </c>
    </row>
    <row r="115" spans="1:4" x14ac:dyDescent="0.2">
      <c r="A115" s="55"/>
    </row>
    <row r="116" spans="1:4" ht="14.25" x14ac:dyDescent="0.2">
      <c r="A116" s="5"/>
    </row>
    <row r="117" spans="1:4" ht="14.25" x14ac:dyDescent="0.2">
      <c r="A117" s="6" t="s">
        <v>64</v>
      </c>
    </row>
    <row r="118" spans="1:4" ht="14.25" x14ac:dyDescent="0.2">
      <c r="A118" s="5" t="s">
        <v>61</v>
      </c>
      <c r="C118">
        <v>8470</v>
      </c>
      <c r="D118">
        <v>8316</v>
      </c>
    </row>
    <row r="119" spans="1:4" ht="14.25" x14ac:dyDescent="0.2">
      <c r="A119" s="5"/>
    </row>
    <row r="120" spans="1:4" ht="14.25" x14ac:dyDescent="0.2">
      <c r="A120" s="6" t="s">
        <v>65</v>
      </c>
    </row>
    <row r="121" spans="1:4" ht="14.25" x14ac:dyDescent="0.2">
      <c r="A121" s="5" t="s">
        <v>66</v>
      </c>
      <c r="B121" s="31"/>
      <c r="C121">
        <v>58</v>
      </c>
      <c r="D121">
        <v>0</v>
      </c>
    </row>
    <row r="122" spans="1:4" ht="14.25" x14ac:dyDescent="0.2">
      <c r="A122" s="5"/>
    </row>
    <row r="123" spans="1:4" ht="14.25" x14ac:dyDescent="0.2">
      <c r="A123" s="6" t="s">
        <v>67</v>
      </c>
    </row>
    <row r="124" spans="1:4" ht="14.25" x14ac:dyDescent="0.2">
      <c r="A124" s="5" t="s">
        <v>68</v>
      </c>
      <c r="C124">
        <v>1102</v>
      </c>
      <c r="D124">
        <v>1425</v>
      </c>
    </row>
    <row r="125" spans="1:4" ht="14.25" x14ac:dyDescent="0.2">
      <c r="A125" s="5"/>
    </row>
    <row r="126" spans="1:4" ht="15" x14ac:dyDescent="0.25">
      <c r="A126" s="4" t="s">
        <v>93</v>
      </c>
    </row>
    <row r="127" spans="1:4" ht="14.25" x14ac:dyDescent="0.2">
      <c r="A127" s="5" t="s">
        <v>58</v>
      </c>
      <c r="D127">
        <v>862</v>
      </c>
    </row>
    <row r="128" spans="1:4" x14ac:dyDescent="0.2">
      <c r="A128" s="3"/>
    </row>
    <row r="129" spans="1:4" ht="15" x14ac:dyDescent="0.25">
      <c r="A129" s="4" t="s">
        <v>69</v>
      </c>
    </row>
    <row r="130" spans="1:4" ht="14.25" x14ac:dyDescent="0.2">
      <c r="A130" s="5" t="s">
        <v>70</v>
      </c>
      <c r="D130">
        <v>17848</v>
      </c>
    </row>
    <row r="131" spans="1:4" x14ac:dyDescent="0.2">
      <c r="A131" s="3"/>
    </row>
    <row r="132" spans="1:4" ht="15" x14ac:dyDescent="0.25">
      <c r="A132" s="4" t="s">
        <v>71</v>
      </c>
    </row>
    <row r="133" spans="1:4" ht="14.25" x14ac:dyDescent="0.2">
      <c r="A133" s="6" t="s">
        <v>72</v>
      </c>
    </row>
    <row r="134" spans="1:4" ht="14.25" x14ac:dyDescent="0.2">
      <c r="A134" s="5" t="s">
        <v>73</v>
      </c>
      <c r="D134">
        <v>54</v>
      </c>
    </row>
    <row r="135" spans="1:4" x14ac:dyDescent="0.2">
      <c r="A135" s="3"/>
    </row>
    <row r="136" spans="1:4" ht="14.25" x14ac:dyDescent="0.2">
      <c r="A136" s="6" t="s">
        <v>74</v>
      </c>
    </row>
    <row r="137" spans="1:4" ht="14.25" x14ac:dyDescent="0.2">
      <c r="A137" s="5" t="s">
        <v>73</v>
      </c>
      <c r="D137">
        <v>33</v>
      </c>
    </row>
    <row r="138" spans="1:4" ht="14.25" x14ac:dyDescent="0.2">
      <c r="A138" s="5" t="s">
        <v>75</v>
      </c>
    </row>
    <row r="139" spans="1:4" ht="14.25" x14ac:dyDescent="0.2">
      <c r="A139" s="5"/>
    </row>
    <row r="140" spans="1:4" ht="14.25" x14ac:dyDescent="0.2">
      <c r="A140" s="6" t="s">
        <v>79</v>
      </c>
    </row>
    <row r="141" spans="1:4" ht="14.25" x14ac:dyDescent="0.2">
      <c r="A141" s="5" t="s">
        <v>80</v>
      </c>
      <c r="D141">
        <v>120</v>
      </c>
    </row>
    <row r="142" spans="1:4" ht="14.25" x14ac:dyDescent="0.2">
      <c r="A142" s="5"/>
    </row>
    <row r="143" spans="1:4" ht="14.25" x14ac:dyDescent="0.2">
      <c r="A143" s="6" t="s">
        <v>81</v>
      </c>
    </row>
    <row r="144" spans="1:4" ht="14.25" x14ac:dyDescent="0.2">
      <c r="A144" s="5" t="s">
        <v>82</v>
      </c>
      <c r="D144">
        <v>55</v>
      </c>
    </row>
    <row r="145" spans="1:4" ht="14.25" x14ac:dyDescent="0.2">
      <c r="A145" s="5" t="s">
        <v>83</v>
      </c>
      <c r="D145">
        <v>86</v>
      </c>
    </row>
    <row r="146" spans="1:4" ht="14.25" x14ac:dyDescent="0.2">
      <c r="A146" s="5" t="s">
        <v>85</v>
      </c>
    </row>
    <row r="147" spans="1:4" ht="14.25" x14ac:dyDescent="0.2">
      <c r="A147" s="5" t="s">
        <v>84</v>
      </c>
      <c r="D147">
        <v>55</v>
      </c>
    </row>
    <row r="148" spans="1:4" ht="14.25" x14ac:dyDescent="0.2">
      <c r="A148" s="5"/>
    </row>
    <row r="149" spans="1:4" ht="14.25" x14ac:dyDescent="0.2">
      <c r="A149" s="6" t="s">
        <v>86</v>
      </c>
    </row>
    <row r="150" spans="1:4" ht="14.25" x14ac:dyDescent="0.2">
      <c r="A150" s="5" t="s">
        <v>87</v>
      </c>
      <c r="C150">
        <v>528</v>
      </c>
      <c r="D150">
        <v>371</v>
      </c>
    </row>
    <row r="151" spans="1:4" ht="14.25" x14ac:dyDescent="0.2">
      <c r="A151" s="5" t="s">
        <v>88</v>
      </c>
      <c r="C151">
        <v>400</v>
      </c>
      <c r="D151">
        <v>220</v>
      </c>
    </row>
    <row r="152" spans="1:4" ht="14.25" x14ac:dyDescent="0.2">
      <c r="A152" s="5"/>
    </row>
    <row r="153" spans="1:4" ht="15" x14ac:dyDescent="0.25">
      <c r="A153" s="4" t="s">
        <v>89</v>
      </c>
    </row>
    <row r="154" spans="1:4" ht="14.25" x14ac:dyDescent="0.2">
      <c r="A154" s="5" t="s">
        <v>90</v>
      </c>
      <c r="C154">
        <v>927</v>
      </c>
      <c r="D154">
        <v>712</v>
      </c>
    </row>
    <row r="155" spans="1:4" ht="14.25" x14ac:dyDescent="0.2">
      <c r="A155" s="5" t="s">
        <v>91</v>
      </c>
      <c r="C155">
        <v>24</v>
      </c>
      <c r="D155">
        <v>24</v>
      </c>
    </row>
    <row r="156" spans="1:4" ht="14.25" x14ac:dyDescent="0.2">
      <c r="A156" s="5" t="s">
        <v>92</v>
      </c>
      <c r="C156">
        <v>10</v>
      </c>
      <c r="D156">
        <v>12</v>
      </c>
    </row>
  </sheetData>
  <sheetProtection sheet="1" objects="1" scenarios="1"/>
  <protectedRanges>
    <protectedRange sqref="B102:D103 B107:D108 B111:D111 B114:D114 B118:D118 B121:D121 B127:D127 B130:D130 B134:D134 B137:D138 B141:D141 B144:D147 B150:D151 B154:D156 B124:D124" name="Nuoriso" securityDescriptor="O:WDG:WDD:(A;;CC;;;S-1-5-21-2771685566-154008669-1555754873-4206)(A;;CC;;;S-1-5-21-2771685566-154008669-1555754873-4551)"/>
    <protectedRange sqref="B22:D31 B55:D59" name="Museo" securityDescriptor="O:WDG:WDD:(A;;CC;;;S-1-5-21-2771685566-154008669-1555754873-60253)"/>
    <protectedRange sqref="B43:D45 B11:D14" name="Orkesteri" securityDescriptor="O:WDG:WDD:(A;;CC;;;S-1-5-21-2771685566-154008669-1555754873-52906)"/>
    <protectedRange sqref="B6:D8 B38:D40" name="Teatteri" securityDescriptor="O:WDG:WDD:(A;;CC;;;S-1-5-21-2771685566-154008669-1555754873-44649)"/>
    <protectedRange sqref="B17:D19 B49:D52" name="Kirjasto" securityDescriptor="O:WDG:WDD:(A;;CC;;;S-1-5-21-2771685566-154008669-1555754873-5821)(A;;CC;;;S-1-5-21-2771685566-154008669-1555754873-5835)"/>
    <protectedRange sqref="B95:D95 B83:D87 B67:D72 B89:D91 B75:D77" name="Liikunta" securityDescriptor="O:WDG:WDD:(A;;CC;;;S-1-5-21-2771685566-154008669-1555754873-4201)(A;;CC;;;S-1-5-21-2771685566-154008669-1555754873-8516)(A;;CC;;;S-1-5-21-2771685566-154008669-1555754873-26930)(A;;CC;;;S-1-5-21-2771685566-154008669-1555754873-4061)"/>
  </protectedRanges>
  <customSheetViews>
    <customSheetView guid="{66F6D444-484F-4847-A096-8E656F6E47AC}" scale="98">
      <pane ySplit="1" topLeftCell="A2" activePane="bottomLeft" state="frozen"/>
      <selection pane="bottomLeft" activeCell="C22" sqref="C22"/>
      <pageMargins left="0.7" right="0.7" top="0.75" bottom="0.75" header="0.3" footer="0.3"/>
      <pageSetup paperSize="9" orientation="portrait" r:id="rId1"/>
    </customSheetView>
    <customSheetView guid="{4776FF7B-3A99-451A-BE5A-F910854CFE94}" scale="98">
      <pane ySplit="1" topLeftCell="A2" activePane="bottomLeft" state="frozen"/>
      <selection pane="bottomLeft" activeCell="D20" sqref="D20"/>
      <pageMargins left="0.7" right="0.7" top="0.75" bottom="0.75" header="0.3" footer="0.3"/>
      <pageSetup paperSize="9" orientation="portrait" r:id="rId2"/>
    </customSheetView>
    <customSheetView guid="{4B41C33D-B803-4B4D-B1EF-C9E0FFE861CB}" scale="98">
      <pane ySplit="1" topLeftCell="A65" activePane="bottomLeft" state="frozen"/>
      <selection pane="bottomLeft" activeCell="D47" sqref="D47"/>
      <pageMargins left="0.7" right="0.7" top="0.75" bottom="0.75" header="0.3" footer="0.3"/>
      <pageSetup paperSize="9" orientation="portrait" r:id="rId3"/>
    </customSheetView>
    <customSheetView guid="{AFC8CB82-161E-46C9-81BF-331389028552}" scale="98">
      <pane ySplit="1" topLeftCell="A123" activePane="bottomLeft" state="frozen"/>
      <selection pane="bottomLeft" activeCell="B153" sqref="B153"/>
      <pageMargins left="0.7" right="0.7" top="0.75" bottom="0.75" header="0.3" footer="0.3"/>
      <pageSetup paperSize="9" orientation="portrait" r:id="rId4"/>
    </customSheetView>
    <customSheetView guid="{850E7E14-71D6-4C44-8A78-F6DCD1226F15}" scale="98">
      <pane ySplit="1" topLeftCell="A62" activePane="bottomLeft" state="frozen"/>
      <selection pane="bottomLeft" activeCell="F68" sqref="F68"/>
      <pageMargins left="0.7" right="0.7" top="0.75" bottom="0.75" header="0.3" footer="0.3"/>
      <pageSetup paperSize="9" orientation="portrait" r:id="rId5"/>
    </customSheetView>
    <customSheetView guid="{5E667F79-E8E5-4828-BF97-0B39D02FA3C3}" scale="98" showPageBreaks="1">
      <pane ySplit="1" topLeftCell="A2" activePane="bottomLeft" state="frozen"/>
      <selection pane="bottomLeft" activeCell="B23" sqref="B23"/>
      <pageMargins left="0.7" right="0.7" top="0.75" bottom="0.75" header="0.3" footer="0.3"/>
      <pageSetup paperSize="9" orientation="portrait" r:id="rId6"/>
    </customSheetView>
    <customSheetView guid="{DA0DFDF4-652D-4F94-8D55-AAD05F778EB5}" scale="98">
      <pane ySplit="1" topLeftCell="A23" activePane="bottomLeft" state="frozen"/>
      <selection pane="bottomLeft" activeCell="B38" sqref="B38"/>
      <pageMargins left="0.7" right="0.7" top="0.75" bottom="0.75" header="0.3" footer="0.3"/>
      <pageSetup paperSize="9" orientation="portrait" r:id="rId7"/>
    </customSheetView>
    <customSheetView guid="{15B91CFC-DD8A-4D92-ACDB-6090A9391925}" scale="98">
      <pane ySplit="1" topLeftCell="A35" activePane="bottomLeft" state="frozen"/>
      <selection pane="bottomLeft" activeCell="D60" sqref="D60"/>
      <pageMargins left="0.7" right="0.7" top="0.75" bottom="0.75" header="0.3" footer="0.3"/>
      <pageSetup paperSize="9" orientation="portrait" r:id="rId8"/>
    </customSheetView>
  </customSheetViews>
  <mergeCells count="2">
    <mergeCell ref="A103:A104"/>
    <mergeCell ref="A114:A115"/>
  </mergeCells>
  <pageMargins left="0.7" right="0.7" top="0.75" bottom="0.75" header="0.3" footer="0.3"/>
  <pageSetup paperSize="9" orientation="portrait"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156"/>
  <sheetViews>
    <sheetView zoomScaleNormal="100" workbookViewId="0">
      <pane ySplit="1" topLeftCell="A20" activePane="bottomLeft" state="frozen"/>
      <selection activeCell="F68" sqref="F68"/>
      <selection pane="bottomLeft" activeCell="D22" sqref="D22"/>
    </sheetView>
  </sheetViews>
  <sheetFormatPr defaultRowHeight="12.75" x14ac:dyDescent="0.2"/>
  <cols>
    <col min="1" max="1" width="47.5703125" style="7" customWidth="1"/>
    <col min="2" max="4" width="12.5703125" customWidth="1"/>
    <col min="5" max="5" width="12.5703125" style="7" customWidth="1"/>
    <col min="6" max="111" width="9.140625" style="7"/>
  </cols>
  <sheetData>
    <row r="1" spans="1:111" s="28" customFormat="1" ht="15.75" customHeight="1" x14ac:dyDescent="0.2">
      <c r="A1" s="26" t="s">
        <v>37</v>
      </c>
      <c r="B1" s="27">
        <v>2011</v>
      </c>
      <c r="C1" s="27">
        <v>2012</v>
      </c>
      <c r="D1" s="27">
        <v>2013</v>
      </c>
      <c r="E1" s="29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</row>
    <row r="2" spans="1:111" s="7" customFormat="1" ht="15" x14ac:dyDescent="0.2">
      <c r="A2" s="1"/>
    </row>
    <row r="3" spans="1:111" s="7" customFormat="1" ht="15" x14ac:dyDescent="0.2">
      <c r="A3" s="1" t="s">
        <v>78</v>
      </c>
    </row>
    <row r="4" spans="1:111" s="7" customFormat="1" ht="15" x14ac:dyDescent="0.2">
      <c r="A4" s="1"/>
    </row>
    <row r="5" spans="1:111" ht="15" x14ac:dyDescent="0.2">
      <c r="A5" s="1" t="s">
        <v>0</v>
      </c>
    </row>
    <row r="6" spans="1:111" ht="14.25" x14ac:dyDescent="0.2">
      <c r="A6" s="2" t="s">
        <v>22</v>
      </c>
      <c r="B6">
        <v>11180</v>
      </c>
      <c r="C6">
        <v>6360</v>
      </c>
      <c r="D6">
        <v>5105</v>
      </c>
    </row>
    <row r="7" spans="1:111" ht="14.25" x14ac:dyDescent="0.2">
      <c r="A7" s="2" t="s">
        <v>23</v>
      </c>
      <c r="B7">
        <v>66</v>
      </c>
      <c r="C7">
        <v>56</v>
      </c>
      <c r="D7">
        <v>47</v>
      </c>
    </row>
    <row r="8" spans="1:111" ht="14.25" x14ac:dyDescent="0.2">
      <c r="A8" s="2" t="s">
        <v>24</v>
      </c>
      <c r="B8">
        <v>0</v>
      </c>
      <c r="C8">
        <v>2041</v>
      </c>
      <c r="D8">
        <v>11</v>
      </c>
    </row>
    <row r="9" spans="1:111" ht="14.25" x14ac:dyDescent="0.2">
      <c r="A9" s="2"/>
    </row>
    <row r="10" spans="1:111" ht="15" x14ac:dyDescent="0.2">
      <c r="A10" s="1" t="s">
        <v>1</v>
      </c>
    </row>
    <row r="11" spans="1:111" ht="14.25" x14ac:dyDescent="0.2">
      <c r="A11" s="2" t="s">
        <v>2</v>
      </c>
      <c r="B11">
        <v>6396</v>
      </c>
      <c r="C11">
        <v>3158</v>
      </c>
      <c r="D11">
        <v>3762</v>
      </c>
    </row>
    <row r="12" spans="1:111" ht="14.25" x14ac:dyDescent="0.2">
      <c r="A12" s="2" t="s">
        <v>3</v>
      </c>
      <c r="B12">
        <v>5508</v>
      </c>
      <c r="C12">
        <v>2123</v>
      </c>
      <c r="D12">
        <v>2259</v>
      </c>
    </row>
    <row r="13" spans="1:111" ht="14.25" x14ac:dyDescent="0.2">
      <c r="A13" s="2" t="s">
        <v>4</v>
      </c>
      <c r="B13">
        <v>2891</v>
      </c>
      <c r="C13">
        <v>1102</v>
      </c>
      <c r="D13">
        <v>1236</v>
      </c>
    </row>
    <row r="14" spans="1:111" ht="28.5" x14ac:dyDescent="0.2">
      <c r="A14" s="2" t="s">
        <v>5</v>
      </c>
      <c r="B14" s="37">
        <v>0.53400000000000003</v>
      </c>
      <c r="C14" s="37">
        <v>0.57099999999999995</v>
      </c>
      <c r="D14" s="37">
        <v>0.59799999999999998</v>
      </c>
    </row>
    <row r="15" spans="1:111" ht="14.25" x14ac:dyDescent="0.2">
      <c r="A15" s="2"/>
    </row>
    <row r="16" spans="1:111" ht="15" x14ac:dyDescent="0.2">
      <c r="A16" s="1" t="s">
        <v>6</v>
      </c>
    </row>
    <row r="17" spans="1:4" ht="14.25" x14ac:dyDescent="0.2">
      <c r="A17" s="2" t="s">
        <v>25</v>
      </c>
      <c r="B17">
        <v>139370</v>
      </c>
      <c r="C17">
        <v>158202</v>
      </c>
      <c r="D17">
        <v>152296</v>
      </c>
    </row>
    <row r="18" spans="1:4" ht="14.25" x14ac:dyDescent="0.2">
      <c r="A18" s="2" t="s">
        <v>26</v>
      </c>
      <c r="B18">
        <v>363012</v>
      </c>
      <c r="C18">
        <v>485150</v>
      </c>
      <c r="D18">
        <v>106672</v>
      </c>
    </row>
    <row r="19" spans="1:4" ht="14.25" x14ac:dyDescent="0.2">
      <c r="A19" s="2" t="s">
        <v>7</v>
      </c>
      <c r="B19">
        <v>248348</v>
      </c>
      <c r="C19">
        <v>261036</v>
      </c>
      <c r="D19">
        <v>245756</v>
      </c>
    </row>
    <row r="20" spans="1:4" ht="14.25" x14ac:dyDescent="0.2">
      <c r="A20" s="2"/>
    </row>
    <row r="21" spans="1:4" ht="15" x14ac:dyDescent="0.2">
      <c r="A21" s="1" t="s">
        <v>8</v>
      </c>
    </row>
    <row r="22" spans="1:4" ht="14.25" x14ac:dyDescent="0.2">
      <c r="A22" s="2" t="s">
        <v>28</v>
      </c>
      <c r="B22">
        <v>8839</v>
      </c>
      <c r="C22">
        <v>8741</v>
      </c>
      <c r="D22">
        <v>16063</v>
      </c>
    </row>
    <row r="23" spans="1:4" ht="14.25" x14ac:dyDescent="0.2">
      <c r="A23" s="2"/>
    </row>
    <row r="24" spans="1:4" ht="14.25" x14ac:dyDescent="0.2">
      <c r="A24" s="2" t="s">
        <v>9</v>
      </c>
      <c r="B24" s="8">
        <v>3352</v>
      </c>
      <c r="C24">
        <v>3943</v>
      </c>
      <c r="D24">
        <v>4681</v>
      </c>
    </row>
    <row r="25" spans="1:4" ht="14.25" x14ac:dyDescent="0.2">
      <c r="A25" s="2" t="s">
        <v>10</v>
      </c>
      <c r="B25">
        <v>568</v>
      </c>
      <c r="C25">
        <v>162</v>
      </c>
      <c r="D25">
        <v>163</v>
      </c>
    </row>
    <row r="26" spans="1:4" ht="14.25" x14ac:dyDescent="0.2">
      <c r="A26" s="2" t="s">
        <v>11</v>
      </c>
      <c r="B26" s="8">
        <v>782</v>
      </c>
      <c r="C26">
        <v>837</v>
      </c>
      <c r="D26">
        <v>0</v>
      </c>
    </row>
    <row r="27" spans="1:4" ht="14.25" x14ac:dyDescent="0.2">
      <c r="A27" s="2" t="s">
        <v>20</v>
      </c>
      <c r="B27">
        <v>210</v>
      </c>
      <c r="C27">
        <v>17</v>
      </c>
      <c r="D27">
        <v>72</v>
      </c>
    </row>
    <row r="28" spans="1:4" ht="14.25" x14ac:dyDescent="0.2">
      <c r="A28" s="2" t="s">
        <v>21</v>
      </c>
      <c r="B28">
        <v>410</v>
      </c>
      <c r="C28">
        <v>678</v>
      </c>
      <c r="D28">
        <v>1020</v>
      </c>
    </row>
    <row r="29" spans="1:4" ht="14.25" x14ac:dyDescent="0.2">
      <c r="A29" s="2" t="s">
        <v>29</v>
      </c>
      <c r="B29">
        <v>1638</v>
      </c>
      <c r="C29">
        <v>1711</v>
      </c>
      <c r="D29">
        <v>6956</v>
      </c>
    </row>
    <row r="30" spans="1:4" ht="14.25" x14ac:dyDescent="0.2">
      <c r="A30" s="2" t="s">
        <v>30</v>
      </c>
      <c r="B30">
        <v>1166</v>
      </c>
      <c r="C30">
        <v>830</v>
      </c>
      <c r="D30">
        <v>1808</v>
      </c>
    </row>
    <row r="31" spans="1:4" ht="14.25" x14ac:dyDescent="0.2">
      <c r="A31" s="2" t="s">
        <v>31</v>
      </c>
      <c r="B31">
        <v>713</v>
      </c>
      <c r="C31">
        <v>563</v>
      </c>
      <c r="D31">
        <v>1363</v>
      </c>
    </row>
    <row r="32" spans="1:4" ht="14.25" x14ac:dyDescent="0.2">
      <c r="A32" s="2"/>
    </row>
    <row r="33" spans="1:4" ht="15" x14ac:dyDescent="0.2">
      <c r="A33" s="1"/>
    </row>
    <row r="34" spans="1:4" ht="15" x14ac:dyDescent="0.2">
      <c r="A34" s="1"/>
    </row>
    <row r="35" spans="1:4" ht="15" x14ac:dyDescent="0.2">
      <c r="A35" s="1" t="s">
        <v>12</v>
      </c>
    </row>
    <row r="36" spans="1:4" ht="15" x14ac:dyDescent="0.2">
      <c r="A36" s="1"/>
    </row>
    <row r="37" spans="1:4" ht="15" x14ac:dyDescent="0.2">
      <c r="A37" s="1" t="s">
        <v>0</v>
      </c>
    </row>
    <row r="38" spans="1:4" ht="14.25" x14ac:dyDescent="0.2">
      <c r="A38" s="2" t="s">
        <v>13</v>
      </c>
      <c r="B38">
        <v>61</v>
      </c>
      <c r="C38">
        <v>33</v>
      </c>
      <c r="D38">
        <v>27</v>
      </c>
    </row>
    <row r="39" spans="1:4" ht="14.25" x14ac:dyDescent="0.2">
      <c r="A39" s="2" t="s">
        <v>14</v>
      </c>
      <c r="B39">
        <v>24</v>
      </c>
      <c r="C39">
        <v>8</v>
      </c>
      <c r="D39">
        <v>3</v>
      </c>
    </row>
    <row r="40" spans="1:4" ht="14.25" x14ac:dyDescent="0.2">
      <c r="A40" s="2" t="s">
        <v>15</v>
      </c>
      <c r="B40">
        <v>1353</v>
      </c>
      <c r="C40">
        <v>881</v>
      </c>
      <c r="D40">
        <v>356</v>
      </c>
    </row>
    <row r="41" spans="1:4" ht="14.25" x14ac:dyDescent="0.2">
      <c r="A41" s="2"/>
    </row>
    <row r="42" spans="1:4" ht="15" x14ac:dyDescent="0.2">
      <c r="A42" s="1" t="s">
        <v>16</v>
      </c>
    </row>
    <row r="43" spans="1:4" ht="14.25" x14ac:dyDescent="0.2">
      <c r="A43" s="2" t="s">
        <v>17</v>
      </c>
      <c r="B43">
        <v>18</v>
      </c>
      <c r="C43">
        <v>8</v>
      </c>
      <c r="D43">
        <v>15</v>
      </c>
    </row>
    <row r="44" spans="1:4" ht="14.25" x14ac:dyDescent="0.2">
      <c r="A44" s="2" t="s">
        <v>18</v>
      </c>
      <c r="B44">
        <v>1</v>
      </c>
      <c r="C44">
        <v>2</v>
      </c>
      <c r="D44">
        <v>6</v>
      </c>
    </row>
    <row r="45" spans="1:4" ht="14.25" x14ac:dyDescent="0.2">
      <c r="A45" s="2" t="s">
        <v>19</v>
      </c>
      <c r="B45">
        <v>152</v>
      </c>
      <c r="C45">
        <v>26</v>
      </c>
      <c r="D45">
        <v>760</v>
      </c>
    </row>
    <row r="46" spans="1:4" ht="14.25" x14ac:dyDescent="0.2">
      <c r="A46" s="2"/>
    </row>
    <row r="47" spans="1:4" ht="15" x14ac:dyDescent="0.2">
      <c r="A47" s="1" t="s">
        <v>6</v>
      </c>
    </row>
    <row r="48" spans="1:4" ht="14.25" x14ac:dyDescent="0.2">
      <c r="A48" s="2"/>
    </row>
    <row r="49" spans="1:4" ht="14.25" x14ac:dyDescent="0.2">
      <c r="A49" s="2" t="s">
        <v>18</v>
      </c>
      <c r="B49">
        <v>96</v>
      </c>
      <c r="C49">
        <v>114</v>
      </c>
      <c r="D49">
        <v>94</v>
      </c>
    </row>
    <row r="50" spans="1:4" ht="14.25" x14ac:dyDescent="0.2">
      <c r="A50" s="2" t="s">
        <v>19</v>
      </c>
      <c r="B50">
        <v>1522</v>
      </c>
      <c r="C50">
        <v>1457</v>
      </c>
      <c r="D50">
        <v>2118</v>
      </c>
    </row>
    <row r="51" spans="1:4" ht="14.25" x14ac:dyDescent="0.2">
      <c r="A51" s="14" t="s">
        <v>95</v>
      </c>
      <c r="B51">
        <v>131</v>
      </c>
      <c r="C51">
        <v>200</v>
      </c>
      <c r="D51">
        <v>187</v>
      </c>
    </row>
    <row r="52" spans="1:4" ht="14.25" x14ac:dyDescent="0.2">
      <c r="A52" s="2" t="s">
        <v>27</v>
      </c>
      <c r="B52">
        <v>2414</v>
      </c>
      <c r="C52">
        <v>2203</v>
      </c>
      <c r="D52">
        <v>3307</v>
      </c>
    </row>
    <row r="53" spans="1:4" ht="14.25" x14ac:dyDescent="0.2">
      <c r="A53" s="2"/>
    </row>
    <row r="54" spans="1:4" ht="15" x14ac:dyDescent="0.2">
      <c r="A54" s="1" t="s">
        <v>8</v>
      </c>
    </row>
    <row r="55" spans="1:4" ht="14.25" x14ac:dyDescent="0.2">
      <c r="A55" s="2" t="s">
        <v>19</v>
      </c>
      <c r="B55">
        <v>2023</v>
      </c>
      <c r="C55">
        <v>1153</v>
      </c>
      <c r="D55">
        <v>2727</v>
      </c>
    </row>
    <row r="56" spans="1:4" ht="14.25" x14ac:dyDescent="0.2">
      <c r="A56" s="2" t="s">
        <v>32</v>
      </c>
      <c r="B56">
        <v>3</v>
      </c>
      <c r="C56">
        <v>4</v>
      </c>
      <c r="D56">
        <v>3</v>
      </c>
    </row>
    <row r="57" spans="1:4" ht="14.25" x14ac:dyDescent="0.2">
      <c r="A57" s="2" t="s">
        <v>17</v>
      </c>
      <c r="B57">
        <v>35</v>
      </c>
      <c r="C57">
        <v>51</v>
      </c>
      <c r="D57">
        <v>81</v>
      </c>
    </row>
    <row r="58" spans="1:4" ht="14.25" x14ac:dyDescent="0.2">
      <c r="A58" s="2" t="s">
        <v>33</v>
      </c>
      <c r="B58">
        <v>22</v>
      </c>
      <c r="C58">
        <v>43</v>
      </c>
      <c r="D58">
        <v>31</v>
      </c>
    </row>
    <row r="59" spans="1:4" ht="14.25" x14ac:dyDescent="0.2">
      <c r="A59" s="2" t="s">
        <v>34</v>
      </c>
      <c r="B59">
        <v>1267</v>
      </c>
      <c r="C59">
        <v>1685</v>
      </c>
      <c r="D59">
        <v>2178</v>
      </c>
    </row>
    <row r="60" spans="1:4" x14ac:dyDescent="0.2">
      <c r="A60" s="3"/>
    </row>
    <row r="61" spans="1:4" x14ac:dyDescent="0.2">
      <c r="A61" s="3"/>
    </row>
    <row r="62" spans="1:4" x14ac:dyDescent="0.2">
      <c r="A62" s="3"/>
    </row>
    <row r="63" spans="1:4" ht="15" x14ac:dyDescent="0.25">
      <c r="A63" s="4" t="s">
        <v>77</v>
      </c>
    </row>
    <row r="64" spans="1:4" ht="14.25" x14ac:dyDescent="0.2">
      <c r="A64" s="5"/>
    </row>
    <row r="65" spans="1:4" ht="15" x14ac:dyDescent="0.25">
      <c r="A65" s="4" t="s">
        <v>47</v>
      </c>
    </row>
    <row r="66" spans="1:4" x14ac:dyDescent="0.2">
      <c r="A66" s="3"/>
    </row>
    <row r="67" spans="1:4" ht="14.25" x14ac:dyDescent="0.2">
      <c r="A67" s="5" t="s">
        <v>43</v>
      </c>
      <c r="B67">
        <f>SUM(B68:B71)</f>
        <v>9224</v>
      </c>
      <c r="C67">
        <f t="shared" ref="C67:D67" si="0">SUM(C68:C71)</f>
        <v>30257</v>
      </c>
      <c r="D67">
        <f t="shared" si="0"/>
        <v>61368</v>
      </c>
    </row>
    <row r="68" spans="1:4" ht="14.25" x14ac:dyDescent="0.2">
      <c r="A68" s="5" t="s">
        <v>41</v>
      </c>
      <c r="B68">
        <v>0</v>
      </c>
      <c r="C68">
        <v>22352</v>
      </c>
      <c r="D68">
        <v>53274</v>
      </c>
    </row>
    <row r="69" spans="1:4" ht="14.25" x14ac:dyDescent="0.2">
      <c r="A69" s="5" t="s">
        <v>42</v>
      </c>
      <c r="B69">
        <v>9224</v>
      </c>
      <c r="C69">
        <v>7905</v>
      </c>
      <c r="D69">
        <v>8094</v>
      </c>
    </row>
    <row r="70" spans="1:4" ht="14.25" x14ac:dyDescent="0.2">
      <c r="A70" s="5" t="s">
        <v>40</v>
      </c>
      <c r="B70">
        <v>0</v>
      </c>
      <c r="C70">
        <v>0</v>
      </c>
      <c r="D70">
        <v>0</v>
      </c>
    </row>
    <row r="71" spans="1:4" ht="14.25" x14ac:dyDescent="0.2">
      <c r="A71" s="5" t="s">
        <v>39</v>
      </c>
      <c r="B71">
        <v>0</v>
      </c>
      <c r="C71">
        <v>0</v>
      </c>
      <c r="D71">
        <v>0</v>
      </c>
    </row>
    <row r="72" spans="1:4" ht="14.25" x14ac:dyDescent="0.2">
      <c r="A72" s="5" t="s">
        <v>97</v>
      </c>
      <c r="B72" s="36"/>
      <c r="C72" s="36"/>
      <c r="D72" s="36"/>
    </row>
    <row r="73" spans="1:4" ht="14.25" x14ac:dyDescent="0.2">
      <c r="A73" s="5" t="s">
        <v>98</v>
      </c>
      <c r="B73" s="36"/>
      <c r="C73" s="36"/>
      <c r="D73" s="36"/>
    </row>
    <row r="74" spans="1:4" ht="14.25" x14ac:dyDescent="0.2">
      <c r="A74" s="5"/>
    </row>
    <row r="75" spans="1:4" ht="14.25" x14ac:dyDescent="0.2">
      <c r="A75" s="5" t="s">
        <v>52</v>
      </c>
      <c r="B75">
        <f>SUM(B76:B77)</f>
        <v>18029</v>
      </c>
      <c r="C75">
        <f t="shared" ref="C75:D75" si="1">SUM(C76:C77)</f>
        <v>27079</v>
      </c>
      <c r="D75">
        <f t="shared" si="1"/>
        <v>40049</v>
      </c>
    </row>
    <row r="76" spans="1:4" ht="14.25" x14ac:dyDescent="0.2">
      <c r="A76" s="5" t="s">
        <v>45</v>
      </c>
      <c r="B76">
        <v>17272</v>
      </c>
      <c r="C76">
        <v>25429</v>
      </c>
      <c r="D76">
        <v>38422</v>
      </c>
    </row>
    <row r="77" spans="1:4" ht="14.25" x14ac:dyDescent="0.2">
      <c r="A77" s="5" t="s">
        <v>46</v>
      </c>
      <c r="B77">
        <v>757</v>
      </c>
      <c r="C77">
        <v>1650</v>
      </c>
      <c r="D77">
        <v>1627</v>
      </c>
    </row>
    <row r="78" spans="1:4" x14ac:dyDescent="0.2">
      <c r="A78" s="3"/>
    </row>
    <row r="79" spans="1:4" ht="15" x14ac:dyDescent="0.25">
      <c r="A79" s="4" t="s">
        <v>51</v>
      </c>
    </row>
    <row r="80" spans="1:4" x14ac:dyDescent="0.2">
      <c r="A80" s="3"/>
    </row>
    <row r="81" spans="1:4" ht="15" x14ac:dyDescent="0.25">
      <c r="A81" s="4" t="s">
        <v>48</v>
      </c>
    </row>
    <row r="82" spans="1:4" x14ac:dyDescent="0.2">
      <c r="A82" s="3"/>
    </row>
    <row r="83" spans="1:4" ht="14.25" x14ac:dyDescent="0.2">
      <c r="A83" s="5" t="s">
        <v>43</v>
      </c>
      <c r="B83">
        <f>SUM(B84:B87)</f>
        <v>13397</v>
      </c>
      <c r="C83">
        <f t="shared" ref="C83:D83" si="2">SUM(C84:C87)</f>
        <v>70340</v>
      </c>
      <c r="D83">
        <f t="shared" si="2"/>
        <v>139744</v>
      </c>
    </row>
    <row r="84" spans="1:4" ht="14.25" x14ac:dyDescent="0.2">
      <c r="A84" s="5" t="s">
        <v>41</v>
      </c>
      <c r="B84">
        <v>0</v>
      </c>
      <c r="C84">
        <v>58547</v>
      </c>
      <c r="D84">
        <v>126796</v>
      </c>
    </row>
    <row r="85" spans="1:4" ht="14.25" x14ac:dyDescent="0.2">
      <c r="A85" s="5" t="s">
        <v>42</v>
      </c>
      <c r="B85">
        <v>13397</v>
      </c>
      <c r="C85">
        <v>11793</v>
      </c>
      <c r="D85">
        <v>12948</v>
      </c>
    </row>
    <row r="86" spans="1:4" ht="14.25" x14ac:dyDescent="0.2">
      <c r="A86" s="5" t="s">
        <v>40</v>
      </c>
      <c r="B86">
        <v>0</v>
      </c>
      <c r="C86">
        <v>0</v>
      </c>
      <c r="D86">
        <v>0</v>
      </c>
    </row>
    <row r="87" spans="1:4" ht="14.25" x14ac:dyDescent="0.2">
      <c r="A87" s="5" t="s">
        <v>39</v>
      </c>
      <c r="B87">
        <v>0</v>
      </c>
      <c r="C87">
        <v>0</v>
      </c>
      <c r="D87">
        <v>0</v>
      </c>
    </row>
    <row r="88" spans="1:4" ht="14.25" x14ac:dyDescent="0.2">
      <c r="A88" s="5"/>
    </row>
    <row r="89" spans="1:4" ht="14.25" x14ac:dyDescent="0.2">
      <c r="A89" s="5" t="s">
        <v>44</v>
      </c>
      <c r="B89">
        <f>SUM(B90:B91)</f>
        <v>19834</v>
      </c>
      <c r="C89">
        <f t="shared" ref="C89:D89" si="3">SUM(C90:C91)</f>
        <v>20481</v>
      </c>
      <c r="D89">
        <f t="shared" si="3"/>
        <v>20637</v>
      </c>
    </row>
    <row r="90" spans="1:4" ht="14.25" x14ac:dyDescent="0.2">
      <c r="A90" s="5" t="s">
        <v>45</v>
      </c>
      <c r="B90">
        <v>19291</v>
      </c>
      <c r="C90">
        <v>19445</v>
      </c>
      <c r="D90">
        <v>20109</v>
      </c>
    </row>
    <row r="91" spans="1:4" ht="14.25" x14ac:dyDescent="0.2">
      <c r="A91" s="5" t="s">
        <v>46</v>
      </c>
      <c r="B91">
        <v>543</v>
      </c>
      <c r="C91">
        <v>1036</v>
      </c>
      <c r="D91">
        <v>528</v>
      </c>
    </row>
    <row r="92" spans="1:4" x14ac:dyDescent="0.2">
      <c r="A92" s="3"/>
    </row>
    <row r="93" spans="1:4" ht="15" x14ac:dyDescent="0.25">
      <c r="A93" s="4" t="s">
        <v>49</v>
      </c>
    </row>
    <row r="94" spans="1:4" x14ac:dyDescent="0.2">
      <c r="A94" s="3"/>
    </row>
    <row r="95" spans="1:4" x14ac:dyDescent="0.2">
      <c r="A95" s="3" t="s">
        <v>50</v>
      </c>
      <c r="B95">
        <v>53817</v>
      </c>
      <c r="C95">
        <v>270551</v>
      </c>
      <c r="D95">
        <v>211501</v>
      </c>
    </row>
    <row r="96" spans="1:4" x14ac:dyDescent="0.2">
      <c r="A96" s="3"/>
    </row>
    <row r="97" spans="1:4" x14ac:dyDescent="0.2">
      <c r="A97" s="3"/>
    </row>
    <row r="98" spans="1:4" ht="15" x14ac:dyDescent="0.25">
      <c r="A98" s="4" t="s">
        <v>76</v>
      </c>
    </row>
    <row r="99" spans="1:4" x14ac:dyDescent="0.2">
      <c r="A99" s="3"/>
    </row>
    <row r="100" spans="1:4" ht="15" x14ac:dyDescent="0.25">
      <c r="A100" s="4" t="s">
        <v>53</v>
      </c>
    </row>
    <row r="101" spans="1:4" ht="14.25" x14ac:dyDescent="0.2">
      <c r="A101" s="6" t="s">
        <v>54</v>
      </c>
    </row>
    <row r="102" spans="1:4" ht="14.25" x14ac:dyDescent="0.2">
      <c r="A102" s="5" t="s">
        <v>55</v>
      </c>
      <c r="C102">
        <v>2579</v>
      </c>
      <c r="D102">
        <v>3117</v>
      </c>
    </row>
    <row r="103" spans="1:4" ht="12.75" customHeight="1" x14ac:dyDescent="0.2">
      <c r="A103" s="54" t="s">
        <v>56</v>
      </c>
      <c r="C103">
        <v>93</v>
      </c>
      <c r="D103">
        <v>138</v>
      </c>
    </row>
    <row r="104" spans="1:4" ht="12.75" customHeight="1" x14ac:dyDescent="0.2">
      <c r="A104" s="54"/>
    </row>
    <row r="105" spans="1:4" x14ac:dyDescent="0.2">
      <c r="A105" s="3"/>
    </row>
    <row r="106" spans="1:4" ht="14.25" x14ac:dyDescent="0.2">
      <c r="A106" s="6" t="s">
        <v>57</v>
      </c>
    </row>
    <row r="107" spans="1:4" ht="14.25" x14ac:dyDescent="0.2">
      <c r="A107" s="5" t="s">
        <v>58</v>
      </c>
      <c r="C107">
        <v>568</v>
      </c>
      <c r="D107">
        <v>500</v>
      </c>
    </row>
    <row r="108" spans="1:4" ht="14.25" x14ac:dyDescent="0.2">
      <c r="A108" s="5" t="s">
        <v>59</v>
      </c>
      <c r="D108">
        <v>32</v>
      </c>
    </row>
    <row r="109" spans="1:4" ht="14.25" x14ac:dyDescent="0.2">
      <c r="A109" s="5"/>
    </row>
    <row r="110" spans="1:4" ht="14.25" x14ac:dyDescent="0.2">
      <c r="A110" s="6" t="s">
        <v>60</v>
      </c>
    </row>
    <row r="111" spans="1:4" ht="14.25" x14ac:dyDescent="0.2">
      <c r="A111" s="5" t="s">
        <v>61</v>
      </c>
      <c r="C111">
        <v>209</v>
      </c>
      <c r="D111">
        <v>85</v>
      </c>
    </row>
    <row r="112" spans="1:4" ht="14.25" x14ac:dyDescent="0.2">
      <c r="A112" s="5"/>
    </row>
    <row r="113" spans="1:4" ht="14.25" x14ac:dyDescent="0.2">
      <c r="A113" s="6" t="s">
        <v>62</v>
      </c>
    </row>
    <row r="114" spans="1:4" ht="12.75" customHeight="1" x14ac:dyDescent="0.2">
      <c r="A114" s="54" t="s">
        <v>63</v>
      </c>
      <c r="C114">
        <v>3047</v>
      </c>
      <c r="D114">
        <v>1657</v>
      </c>
    </row>
    <row r="115" spans="1:4" ht="12.75" customHeight="1" x14ac:dyDescent="0.2">
      <c r="A115" s="54"/>
    </row>
    <row r="116" spans="1:4" ht="14.25" x14ac:dyDescent="0.2">
      <c r="A116" s="5"/>
    </row>
    <row r="117" spans="1:4" ht="14.25" x14ac:dyDescent="0.2">
      <c r="A117" s="6" t="s">
        <v>64</v>
      </c>
    </row>
    <row r="118" spans="1:4" ht="14.25" x14ac:dyDescent="0.2">
      <c r="A118" s="5" t="s">
        <v>61</v>
      </c>
      <c r="C118">
        <v>7403</v>
      </c>
      <c r="D118">
        <v>6149</v>
      </c>
    </row>
    <row r="119" spans="1:4" ht="14.25" x14ac:dyDescent="0.2">
      <c r="A119" s="5"/>
    </row>
    <row r="120" spans="1:4" ht="14.25" x14ac:dyDescent="0.2">
      <c r="A120" s="6" t="s">
        <v>65</v>
      </c>
    </row>
    <row r="121" spans="1:4" ht="14.25" x14ac:dyDescent="0.2">
      <c r="A121" s="5" t="s">
        <v>66</v>
      </c>
      <c r="C121">
        <v>62</v>
      </c>
      <c r="D121">
        <v>106</v>
      </c>
    </row>
    <row r="122" spans="1:4" ht="14.25" x14ac:dyDescent="0.2">
      <c r="A122" s="5"/>
    </row>
    <row r="123" spans="1:4" ht="14.25" x14ac:dyDescent="0.2">
      <c r="A123" s="6" t="s">
        <v>67</v>
      </c>
    </row>
    <row r="124" spans="1:4" ht="14.25" x14ac:dyDescent="0.2">
      <c r="A124" s="5" t="s">
        <v>68</v>
      </c>
      <c r="C124">
        <v>1356</v>
      </c>
      <c r="D124">
        <v>1437</v>
      </c>
    </row>
    <row r="125" spans="1:4" ht="14.25" x14ac:dyDescent="0.2">
      <c r="A125" s="5"/>
    </row>
    <row r="126" spans="1:4" ht="15" x14ac:dyDescent="0.25">
      <c r="A126" s="4" t="s">
        <v>93</v>
      </c>
    </row>
    <row r="127" spans="1:4" ht="14.25" x14ac:dyDescent="0.2">
      <c r="A127" s="5" t="s">
        <v>58</v>
      </c>
      <c r="D127">
        <v>797</v>
      </c>
    </row>
    <row r="128" spans="1:4" x14ac:dyDescent="0.2">
      <c r="A128" s="3"/>
    </row>
    <row r="129" spans="1:4" ht="15" x14ac:dyDescent="0.25">
      <c r="A129" s="4" t="s">
        <v>69</v>
      </c>
    </row>
    <row r="130" spans="1:4" ht="14.25" x14ac:dyDescent="0.2">
      <c r="A130" s="5" t="s">
        <v>70</v>
      </c>
      <c r="D130">
        <v>17883</v>
      </c>
    </row>
    <row r="131" spans="1:4" x14ac:dyDescent="0.2">
      <c r="A131" s="3"/>
    </row>
    <row r="132" spans="1:4" ht="15" x14ac:dyDescent="0.25">
      <c r="A132" s="4" t="s">
        <v>71</v>
      </c>
    </row>
    <row r="133" spans="1:4" ht="14.25" x14ac:dyDescent="0.2">
      <c r="A133" s="6" t="s">
        <v>72</v>
      </c>
    </row>
    <row r="134" spans="1:4" ht="14.25" x14ac:dyDescent="0.2">
      <c r="A134" s="5" t="s">
        <v>73</v>
      </c>
      <c r="D134">
        <v>38</v>
      </c>
    </row>
    <row r="135" spans="1:4" x14ac:dyDescent="0.2">
      <c r="A135" s="3"/>
    </row>
    <row r="136" spans="1:4" ht="14.25" x14ac:dyDescent="0.2">
      <c r="A136" s="6" t="s">
        <v>74</v>
      </c>
    </row>
    <row r="137" spans="1:4" ht="14.25" x14ac:dyDescent="0.2">
      <c r="A137" s="5" t="s">
        <v>73</v>
      </c>
      <c r="D137">
        <v>4</v>
      </c>
    </row>
    <row r="138" spans="1:4" ht="14.25" x14ac:dyDescent="0.2">
      <c r="A138" s="5" t="s">
        <v>75</v>
      </c>
    </row>
    <row r="139" spans="1:4" ht="14.25" x14ac:dyDescent="0.2">
      <c r="A139" s="5"/>
    </row>
    <row r="140" spans="1:4" ht="14.25" x14ac:dyDescent="0.2">
      <c r="A140" s="6" t="s">
        <v>79</v>
      </c>
    </row>
    <row r="141" spans="1:4" ht="14.25" x14ac:dyDescent="0.2">
      <c r="A141" s="5" t="s">
        <v>80</v>
      </c>
      <c r="D141">
        <v>136</v>
      </c>
    </row>
    <row r="142" spans="1:4" ht="14.25" x14ac:dyDescent="0.2">
      <c r="A142" s="5"/>
    </row>
    <row r="143" spans="1:4" ht="14.25" x14ac:dyDescent="0.2">
      <c r="A143" s="6" t="s">
        <v>81</v>
      </c>
    </row>
    <row r="144" spans="1:4" ht="14.25" x14ac:dyDescent="0.2">
      <c r="A144" s="5" t="s">
        <v>82</v>
      </c>
      <c r="D144">
        <v>22</v>
      </c>
    </row>
    <row r="145" spans="1:4" ht="14.25" x14ac:dyDescent="0.2">
      <c r="A145" s="5" t="s">
        <v>83</v>
      </c>
      <c r="D145">
        <v>84</v>
      </c>
    </row>
    <row r="146" spans="1:4" ht="14.25" x14ac:dyDescent="0.2">
      <c r="A146" s="5" t="s">
        <v>85</v>
      </c>
    </row>
    <row r="147" spans="1:4" ht="14.25" x14ac:dyDescent="0.2">
      <c r="A147" s="5" t="s">
        <v>84</v>
      </c>
      <c r="D147">
        <v>63</v>
      </c>
    </row>
    <row r="148" spans="1:4" ht="14.25" x14ac:dyDescent="0.2">
      <c r="A148" s="5"/>
    </row>
    <row r="149" spans="1:4" ht="14.25" x14ac:dyDescent="0.2">
      <c r="A149" s="6" t="s">
        <v>86</v>
      </c>
    </row>
    <row r="150" spans="1:4" ht="14.25" x14ac:dyDescent="0.2">
      <c r="A150" s="5" t="s">
        <v>87</v>
      </c>
      <c r="C150">
        <v>341</v>
      </c>
      <c r="D150">
        <v>305</v>
      </c>
    </row>
    <row r="151" spans="1:4" ht="14.25" x14ac:dyDescent="0.2">
      <c r="A151" s="5" t="s">
        <v>88</v>
      </c>
      <c r="C151">
        <v>132</v>
      </c>
      <c r="D151">
        <v>116</v>
      </c>
    </row>
    <row r="152" spans="1:4" ht="14.25" x14ac:dyDescent="0.2">
      <c r="A152" s="5"/>
    </row>
    <row r="153" spans="1:4" ht="15" x14ac:dyDescent="0.25">
      <c r="A153" s="4" t="s">
        <v>89</v>
      </c>
    </row>
    <row r="154" spans="1:4" ht="14.25" x14ac:dyDescent="0.2">
      <c r="A154" s="5" t="s">
        <v>90</v>
      </c>
      <c r="C154">
        <v>852</v>
      </c>
      <c r="D154">
        <v>477</v>
      </c>
    </row>
    <row r="155" spans="1:4" ht="14.25" x14ac:dyDescent="0.2">
      <c r="A155" s="5" t="s">
        <v>91</v>
      </c>
      <c r="C155">
        <v>38</v>
      </c>
      <c r="D155">
        <v>31</v>
      </c>
    </row>
    <row r="156" spans="1:4" ht="14.25" x14ac:dyDescent="0.2">
      <c r="A156" s="5" t="s">
        <v>92</v>
      </c>
      <c r="C156">
        <v>4</v>
      </c>
      <c r="D156">
        <v>5</v>
      </c>
    </row>
  </sheetData>
  <sheetProtection sheet="1" objects="1" scenarios="1"/>
  <protectedRanges>
    <protectedRange sqref="B102:D103 B107:D108 B111:D111 B114:D114 B118:D118 B121:D121 B124:D124 B127:D127 B130:D130 B134:D134 B137:D138 B141:D141 B144:D147 B150:D151 B154:D156" name="Nuoriso" securityDescriptor="O:WDG:WDD:(A;;CC;;;S-1-5-21-2771685566-154008669-1555754873-4206)(A;;CC;;;S-1-5-21-2771685566-154008669-1555754873-4551)"/>
    <protectedRange sqref="H22 B22:D22 B24:D31 B55:D59" name="Museo" securityDescriptor="O:WDG:WDD:(A;;CC;;;S-1-5-21-2771685566-154008669-1555754873-60253)"/>
    <protectedRange sqref="B11:D14 B43:D45" name="Orkesteri" securityDescriptor="O:WDG:WDD:(A;;CC;;;S-1-5-21-2771685566-154008669-1555754873-52906)"/>
    <protectedRange sqref="B6:D8 B38:D40" name="Teatteri" securityDescriptor="O:WDG:WDD:(A;;CC;;;S-1-5-21-2771685566-154008669-1555754873-44649)"/>
    <protectedRange sqref="B17:D19 B49:D52" name="Kirjasto" securityDescriptor="O:WDG:WDD:(A;;CC;;;S-1-5-21-2771685566-154008669-1555754873-5821)(A;;CC;;;S-1-5-21-2771685566-154008669-1555754873-5835)"/>
    <protectedRange sqref="B95:D95 B83:D87 B67:D73 B75:D77 B89:D91" name="Liikunta" securityDescriptor="O:WDG:WDD:(A;;CC;;;S-1-5-21-2771685566-154008669-1555754873-4201)(A;;CC;;;S-1-5-21-2771685566-154008669-1555754873-8516)(A;;CC;;;S-1-5-21-2771685566-154008669-1555754873-26930)(A;;CC;;;S-1-5-21-2771685566-154008669-1555754873-4061)"/>
  </protectedRanges>
  <customSheetViews>
    <customSheetView guid="{66F6D444-484F-4847-A096-8E656F6E47AC}">
      <pane ySplit="1" topLeftCell="A2" activePane="bottomLeft" state="frozen"/>
      <selection pane="bottomLeft" activeCell="C22" sqref="C22"/>
      <pageMargins left="0.7" right="0.7" top="0.75" bottom="0.75" header="0.3" footer="0.3"/>
      <pageSetup paperSize="9" orientation="portrait" r:id="rId1"/>
    </customSheetView>
    <customSheetView guid="{4776FF7B-3A99-451A-BE5A-F910854CFE94}">
      <pane ySplit="1" topLeftCell="A2" activePane="bottomLeft" state="frozen"/>
      <selection pane="bottomLeft" activeCell="D20" sqref="D20"/>
      <pageMargins left="0.7" right="0.7" top="0.75" bottom="0.75" header="0.3" footer="0.3"/>
      <pageSetup paperSize="9" orientation="portrait" r:id="rId2"/>
    </customSheetView>
    <customSheetView guid="{4B41C33D-B803-4B4D-B1EF-C9E0FFE861CB}">
      <pane ySplit="1" topLeftCell="A12" activePane="bottomLeft" state="frozen"/>
      <selection pane="bottomLeft" activeCell="B23" sqref="B23"/>
      <pageMargins left="0.7" right="0.7" top="0.75" bottom="0.75" header="0.3" footer="0.3"/>
      <pageSetup paperSize="9" orientation="portrait" r:id="rId3"/>
    </customSheetView>
    <customSheetView guid="{AFC8CB82-161E-46C9-81BF-331389028552}">
      <pane ySplit="1" topLeftCell="A2" activePane="bottomLeft" state="frozen"/>
      <selection pane="bottomLeft" activeCell="Y98" sqref="Y98"/>
      <pageMargins left="0.7" right="0.7" top="0.75" bottom="0.75" header="0.3" footer="0.3"/>
    </customSheetView>
    <customSheetView guid="{850E7E14-71D6-4C44-8A78-F6DCD1226F15}">
      <pane ySplit="1" topLeftCell="A5" activePane="bottomLeft" state="frozen"/>
      <selection pane="bottomLeft" activeCell="F68" sqref="F68"/>
      <pageMargins left="0.7" right="0.7" top="0.75" bottom="0.75" header="0.3" footer="0.3"/>
    </customSheetView>
    <customSheetView guid="{5E667F79-E8E5-4828-BF97-0B39D02FA3C3}">
      <pane ySplit="1" topLeftCell="A2" activePane="bottomLeft" state="frozen"/>
      <selection pane="bottomLeft" activeCell="B24" sqref="B24"/>
      <pageMargins left="0.7" right="0.7" top="0.75" bottom="0.75" header="0.3" footer="0.3"/>
    </customSheetView>
    <customSheetView guid="{DA0DFDF4-652D-4F94-8D55-AAD05F778EB5}">
      <pane ySplit="1" topLeftCell="A20" activePane="bottomLeft" state="frozen"/>
      <selection pane="bottomLeft" activeCell="D40" sqref="D40"/>
      <pageMargins left="0.7" right="0.7" top="0.75" bottom="0.75" header="0.3" footer="0.3"/>
      <pageSetup paperSize="9" orientation="portrait" r:id="rId4"/>
    </customSheetView>
    <customSheetView guid="{15B91CFC-DD8A-4D92-ACDB-6090A9391925}">
      <pane ySplit="1" topLeftCell="A41" activePane="bottomLeft" state="frozen"/>
      <selection pane="bottomLeft" activeCell="C56" sqref="C56"/>
      <pageMargins left="0.7" right="0.7" top="0.75" bottom="0.75" header="0.3" footer="0.3"/>
      <pageSetup paperSize="9" orientation="portrait" r:id="rId5"/>
    </customSheetView>
  </customSheetViews>
  <mergeCells count="2">
    <mergeCell ref="A103:A104"/>
    <mergeCell ref="A114:A115"/>
  </mergeCells>
  <pageMargins left="0.7" right="0.7" top="0.75" bottom="0.75" header="0.3" footer="0.3"/>
  <pageSetup paperSize="9" orientation="portrait"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156"/>
  <sheetViews>
    <sheetView workbookViewId="0">
      <pane ySplit="1" topLeftCell="A17" activePane="bottomLeft" state="frozen"/>
      <selection activeCell="F68" sqref="F68"/>
      <selection pane="bottomLeft" activeCell="D22" sqref="D22"/>
    </sheetView>
  </sheetViews>
  <sheetFormatPr defaultRowHeight="12.75" x14ac:dyDescent="0.2"/>
  <cols>
    <col min="1" max="1" width="47.5703125" style="7" customWidth="1"/>
    <col min="2" max="4" width="12.5703125" customWidth="1"/>
    <col min="5" max="5" width="12.5703125" style="7" customWidth="1"/>
    <col min="6" max="111" width="9.140625" style="7"/>
  </cols>
  <sheetData>
    <row r="1" spans="1:111" s="28" customFormat="1" ht="15.75" customHeight="1" x14ac:dyDescent="0.2">
      <c r="A1" s="26" t="s">
        <v>37</v>
      </c>
      <c r="B1" s="27">
        <v>2011</v>
      </c>
      <c r="C1" s="27">
        <v>2012</v>
      </c>
      <c r="D1" s="27">
        <v>2013</v>
      </c>
      <c r="E1" s="29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</row>
    <row r="2" spans="1:111" s="7" customFormat="1" ht="15" x14ac:dyDescent="0.2">
      <c r="A2" s="1"/>
    </row>
    <row r="3" spans="1:111" s="7" customFormat="1" ht="15" x14ac:dyDescent="0.2">
      <c r="A3" s="1" t="s">
        <v>78</v>
      </c>
    </row>
    <row r="4" spans="1:111" s="7" customFormat="1" ht="15" x14ac:dyDescent="0.2">
      <c r="A4" s="1"/>
    </row>
    <row r="5" spans="1:111" ht="15" x14ac:dyDescent="0.2">
      <c r="A5" s="1" t="s">
        <v>0</v>
      </c>
    </row>
    <row r="6" spans="1:111" ht="14.25" x14ac:dyDescent="0.2">
      <c r="A6" s="2" t="s">
        <v>22</v>
      </c>
      <c r="B6" s="36">
        <v>10528</v>
      </c>
      <c r="C6" s="36">
        <v>14860</v>
      </c>
      <c r="D6" s="36">
        <v>7559</v>
      </c>
    </row>
    <row r="7" spans="1:111" ht="14.25" x14ac:dyDescent="0.2">
      <c r="A7" s="2" t="s">
        <v>96</v>
      </c>
      <c r="B7" s="36"/>
      <c r="C7" s="36"/>
      <c r="D7" s="36">
        <v>59</v>
      </c>
    </row>
    <row r="8" spans="1:111" ht="14.25" x14ac:dyDescent="0.2">
      <c r="A8" s="2" t="s">
        <v>24</v>
      </c>
      <c r="B8" s="36">
        <v>0</v>
      </c>
      <c r="C8" s="36">
        <v>225</v>
      </c>
      <c r="D8" s="36">
        <f>30+15+15</f>
        <v>60</v>
      </c>
    </row>
    <row r="9" spans="1:111" ht="14.25" x14ac:dyDescent="0.2">
      <c r="A9" s="2"/>
    </row>
    <row r="10" spans="1:111" ht="15" x14ac:dyDescent="0.2">
      <c r="A10" s="1" t="s">
        <v>1</v>
      </c>
    </row>
    <row r="11" spans="1:111" ht="14.25" x14ac:dyDescent="0.2">
      <c r="A11" s="2" t="s">
        <v>2</v>
      </c>
      <c r="B11" s="36">
        <v>12398</v>
      </c>
      <c r="C11" s="36">
        <v>14985</v>
      </c>
      <c r="D11" s="36">
        <v>12105</v>
      </c>
    </row>
    <row r="12" spans="1:111" ht="14.25" x14ac:dyDescent="0.2">
      <c r="A12" s="2" t="s">
        <v>3</v>
      </c>
      <c r="B12" s="36">
        <v>3064</v>
      </c>
      <c r="C12" s="36">
        <v>7826</v>
      </c>
      <c r="D12" s="36">
        <v>10678</v>
      </c>
    </row>
    <row r="13" spans="1:111" ht="14.25" x14ac:dyDescent="0.2">
      <c r="A13" s="2" t="s">
        <v>4</v>
      </c>
      <c r="B13" s="36">
        <v>3488</v>
      </c>
      <c r="C13" s="36">
        <v>4882</v>
      </c>
      <c r="D13" s="36">
        <v>910</v>
      </c>
    </row>
    <row r="14" spans="1:111" ht="28.5" x14ac:dyDescent="0.2">
      <c r="A14" s="2" t="s">
        <v>5</v>
      </c>
      <c r="B14" s="39">
        <v>0.58899999999999997</v>
      </c>
      <c r="C14" s="39">
        <v>0.61699999999999999</v>
      </c>
      <c r="D14" s="39">
        <v>0.92500000000000004</v>
      </c>
    </row>
    <row r="15" spans="1:111" ht="14.25" x14ac:dyDescent="0.2">
      <c r="A15" s="2"/>
    </row>
    <row r="16" spans="1:111" ht="15" x14ac:dyDescent="0.2">
      <c r="A16" s="1" t="s">
        <v>6</v>
      </c>
    </row>
    <row r="17" spans="1:4" ht="14.25" x14ac:dyDescent="0.2">
      <c r="A17" s="2" t="s">
        <v>25</v>
      </c>
      <c r="B17" s="36">
        <v>178561</v>
      </c>
      <c r="C17" s="36">
        <v>189400</v>
      </c>
      <c r="D17" s="36">
        <v>164115</v>
      </c>
    </row>
    <row r="18" spans="1:4" ht="14.25" x14ac:dyDescent="0.2">
      <c r="A18" s="2" t="s">
        <v>26</v>
      </c>
      <c r="B18" s="36">
        <v>483924</v>
      </c>
      <c r="C18" s="36">
        <v>491389</v>
      </c>
      <c r="D18" s="36">
        <v>111187</v>
      </c>
    </row>
    <row r="19" spans="1:4" ht="14.25" x14ac:dyDescent="0.2">
      <c r="A19" s="2" t="s">
        <v>7</v>
      </c>
      <c r="B19" s="36">
        <v>295183</v>
      </c>
      <c r="C19" s="36">
        <v>290558</v>
      </c>
      <c r="D19" s="36">
        <v>256518</v>
      </c>
    </row>
    <row r="20" spans="1:4" ht="14.25" x14ac:dyDescent="0.2">
      <c r="A20" s="2"/>
    </row>
    <row r="21" spans="1:4" ht="15" x14ac:dyDescent="0.2">
      <c r="A21" s="1" t="s">
        <v>8</v>
      </c>
    </row>
    <row r="22" spans="1:4" ht="14.25" x14ac:dyDescent="0.2">
      <c r="A22" s="2" t="s">
        <v>28</v>
      </c>
      <c r="B22" s="36">
        <v>12292</v>
      </c>
      <c r="C22" s="36">
        <v>11322</v>
      </c>
      <c r="D22" s="36">
        <v>9777</v>
      </c>
    </row>
    <row r="23" spans="1:4" ht="14.25" x14ac:dyDescent="0.2">
      <c r="A23" s="2"/>
    </row>
    <row r="24" spans="1:4" ht="14.25" x14ac:dyDescent="0.2">
      <c r="A24" s="2" t="s">
        <v>9</v>
      </c>
      <c r="B24" s="36">
        <v>6389</v>
      </c>
      <c r="C24" s="36">
        <v>5154</v>
      </c>
      <c r="D24" s="36">
        <v>5184</v>
      </c>
    </row>
    <row r="25" spans="1:4" ht="14.25" x14ac:dyDescent="0.2">
      <c r="A25" s="2" t="s">
        <v>10</v>
      </c>
      <c r="B25" s="36">
        <v>1044</v>
      </c>
      <c r="C25" s="36">
        <v>58</v>
      </c>
      <c r="D25" s="36">
        <v>564</v>
      </c>
    </row>
    <row r="26" spans="1:4" ht="14.25" x14ac:dyDescent="0.2">
      <c r="A26" s="2" t="s">
        <v>11</v>
      </c>
      <c r="B26" s="36">
        <v>997</v>
      </c>
      <c r="C26" s="36">
        <v>1072</v>
      </c>
      <c r="D26" s="36">
        <v>241</v>
      </c>
    </row>
    <row r="27" spans="1:4" ht="14.25" x14ac:dyDescent="0.2">
      <c r="A27" s="2" t="s">
        <v>20</v>
      </c>
      <c r="B27" s="36">
        <v>304</v>
      </c>
      <c r="C27" s="36">
        <v>30</v>
      </c>
      <c r="D27" s="36">
        <v>28</v>
      </c>
    </row>
    <row r="28" spans="1:4" ht="14.25" x14ac:dyDescent="0.2">
      <c r="A28" s="2" t="s">
        <v>21</v>
      </c>
      <c r="B28" s="36">
        <v>108</v>
      </c>
      <c r="C28" s="36">
        <v>808</v>
      </c>
      <c r="D28" s="36">
        <v>376</v>
      </c>
    </row>
    <row r="29" spans="1:4" ht="14.25" x14ac:dyDescent="0.2">
      <c r="A29" s="2" t="s">
        <v>29</v>
      </c>
      <c r="B29" s="36">
        <v>1699</v>
      </c>
      <c r="C29" s="36">
        <v>2096</v>
      </c>
      <c r="D29" s="36">
        <v>802</v>
      </c>
    </row>
    <row r="30" spans="1:4" ht="14.25" x14ac:dyDescent="0.2">
      <c r="A30" s="2" t="s">
        <v>30</v>
      </c>
      <c r="B30" s="36">
        <v>1206</v>
      </c>
      <c r="C30" s="36">
        <v>1049</v>
      </c>
      <c r="D30" s="36">
        <v>1459</v>
      </c>
    </row>
    <row r="31" spans="1:4" ht="14.25" x14ac:dyDescent="0.2">
      <c r="A31" s="2" t="s">
        <v>31</v>
      </c>
      <c r="B31" s="36">
        <v>545</v>
      </c>
      <c r="C31" s="36">
        <v>1055</v>
      </c>
      <c r="D31" s="36">
        <v>1123</v>
      </c>
    </row>
    <row r="32" spans="1:4" ht="14.25" x14ac:dyDescent="0.2">
      <c r="A32" s="2"/>
    </row>
    <row r="33" spans="1:4" ht="15" x14ac:dyDescent="0.2">
      <c r="A33" s="1"/>
    </row>
    <row r="34" spans="1:4" ht="15" x14ac:dyDescent="0.2">
      <c r="A34" s="1"/>
    </row>
    <row r="35" spans="1:4" ht="15" x14ac:dyDescent="0.2">
      <c r="A35" s="1" t="s">
        <v>12</v>
      </c>
    </row>
    <row r="36" spans="1:4" ht="15" x14ac:dyDescent="0.2">
      <c r="A36" s="1"/>
    </row>
    <row r="37" spans="1:4" ht="15" x14ac:dyDescent="0.2">
      <c r="A37" s="1" t="s">
        <v>0</v>
      </c>
    </row>
    <row r="38" spans="1:4" ht="14.25" x14ac:dyDescent="0.2">
      <c r="A38" s="2" t="s">
        <v>13</v>
      </c>
      <c r="B38" s="36">
        <v>49</v>
      </c>
      <c r="C38" s="36">
        <v>58</v>
      </c>
      <c r="D38" s="36">
        <v>37</v>
      </c>
    </row>
    <row r="39" spans="1:4" ht="14.25" x14ac:dyDescent="0.2">
      <c r="A39" s="2" t="s">
        <v>14</v>
      </c>
      <c r="B39" s="36">
        <v>18</v>
      </c>
      <c r="C39" s="36">
        <v>9</v>
      </c>
      <c r="D39" s="36">
        <v>3</v>
      </c>
    </row>
    <row r="40" spans="1:4" ht="14.25" x14ac:dyDescent="0.2">
      <c r="A40" s="2" t="s">
        <v>15</v>
      </c>
      <c r="B40" s="36">
        <v>1078</v>
      </c>
      <c r="C40" s="36">
        <v>1070</v>
      </c>
      <c r="D40" s="36">
        <v>232</v>
      </c>
    </row>
    <row r="41" spans="1:4" ht="14.25" x14ac:dyDescent="0.2">
      <c r="A41" s="2"/>
    </row>
    <row r="42" spans="1:4" ht="15" x14ac:dyDescent="0.2">
      <c r="A42" s="1" t="s">
        <v>16</v>
      </c>
    </row>
    <row r="43" spans="1:4" ht="14.25" x14ac:dyDescent="0.2">
      <c r="A43" s="2" t="s">
        <v>17</v>
      </c>
      <c r="B43" s="36">
        <v>22</v>
      </c>
      <c r="C43" s="36">
        <v>27</v>
      </c>
      <c r="D43" s="36">
        <v>23</v>
      </c>
    </row>
    <row r="44" spans="1:4" ht="14.25" x14ac:dyDescent="0.2">
      <c r="A44" s="2" t="s">
        <v>18</v>
      </c>
      <c r="B44" s="36">
        <v>13</v>
      </c>
      <c r="C44" s="36">
        <v>7</v>
      </c>
      <c r="D44" s="36">
        <v>11</v>
      </c>
    </row>
    <row r="45" spans="1:4" ht="14.25" x14ac:dyDescent="0.2">
      <c r="A45" s="2" t="s">
        <v>19</v>
      </c>
      <c r="B45" s="36">
        <v>7839</v>
      </c>
      <c r="C45" s="36">
        <v>6099</v>
      </c>
      <c r="D45" s="36">
        <v>8068</v>
      </c>
    </row>
    <row r="46" spans="1:4" ht="14.25" x14ac:dyDescent="0.2">
      <c r="A46" s="2"/>
    </row>
    <row r="47" spans="1:4" ht="15" x14ac:dyDescent="0.2">
      <c r="A47" s="1" t="s">
        <v>6</v>
      </c>
    </row>
    <row r="48" spans="1:4" ht="14.25" x14ac:dyDescent="0.2">
      <c r="A48" s="2"/>
    </row>
    <row r="49" spans="1:4" ht="14.25" x14ac:dyDescent="0.2">
      <c r="A49" s="2" t="s">
        <v>18</v>
      </c>
      <c r="B49" s="36">
        <v>135</v>
      </c>
      <c r="C49" s="36">
        <v>160</v>
      </c>
      <c r="D49" s="36">
        <v>135</v>
      </c>
    </row>
    <row r="50" spans="1:4" ht="14.25" x14ac:dyDescent="0.2">
      <c r="A50" s="2" t="s">
        <v>19</v>
      </c>
      <c r="B50" s="36">
        <v>2544</v>
      </c>
      <c r="C50" s="36">
        <v>2857</v>
      </c>
      <c r="D50" s="36">
        <v>2330</v>
      </c>
    </row>
    <row r="51" spans="1:4" ht="14.25" x14ac:dyDescent="0.2">
      <c r="A51" s="14" t="s">
        <v>95</v>
      </c>
      <c r="B51" s="36">
        <v>259</v>
      </c>
      <c r="C51" s="36">
        <v>299</v>
      </c>
      <c r="D51" s="36">
        <v>229</v>
      </c>
    </row>
    <row r="52" spans="1:4" ht="14.25" x14ac:dyDescent="0.2">
      <c r="A52" s="2" t="s">
        <v>27</v>
      </c>
      <c r="B52" s="36">
        <v>4071</v>
      </c>
      <c r="C52" s="36">
        <v>4733</v>
      </c>
      <c r="D52" s="36">
        <v>3388</v>
      </c>
    </row>
    <row r="53" spans="1:4" ht="14.25" x14ac:dyDescent="0.2">
      <c r="A53" s="2"/>
    </row>
    <row r="54" spans="1:4" ht="15" x14ac:dyDescent="0.2">
      <c r="A54" s="1" t="s">
        <v>8</v>
      </c>
    </row>
    <row r="55" spans="1:4" ht="14.25" x14ac:dyDescent="0.2">
      <c r="A55" s="2" t="s">
        <v>19</v>
      </c>
      <c r="B55" s="36">
        <v>3229</v>
      </c>
      <c r="C55" s="36">
        <v>2989</v>
      </c>
      <c r="D55" s="36">
        <v>2083</v>
      </c>
    </row>
    <row r="56" spans="1:4" ht="14.25" x14ac:dyDescent="0.2">
      <c r="A56" s="2" t="s">
        <v>32</v>
      </c>
      <c r="B56" s="36">
        <v>3</v>
      </c>
      <c r="C56" s="36">
        <v>4</v>
      </c>
      <c r="D56" s="36">
        <v>5</v>
      </c>
    </row>
    <row r="57" spans="1:4" ht="14.25" x14ac:dyDescent="0.2">
      <c r="A57" s="2" t="s">
        <v>17</v>
      </c>
      <c r="B57" s="36">
        <v>69</v>
      </c>
      <c r="C57" s="36">
        <v>67</v>
      </c>
      <c r="D57" s="36">
        <v>149</v>
      </c>
    </row>
    <row r="58" spans="1:4" ht="14.25" x14ac:dyDescent="0.2">
      <c r="A58" s="2" t="s">
        <v>33</v>
      </c>
      <c r="B58" s="36">
        <v>27</v>
      </c>
      <c r="C58" s="36">
        <v>52</v>
      </c>
      <c r="D58" s="36">
        <v>28</v>
      </c>
    </row>
    <row r="59" spans="1:4" ht="14.25" x14ac:dyDescent="0.2">
      <c r="A59" s="2" t="s">
        <v>34</v>
      </c>
      <c r="B59" s="36">
        <v>1552</v>
      </c>
      <c r="C59" s="36">
        <v>1174</v>
      </c>
      <c r="D59" s="36">
        <v>1778</v>
      </c>
    </row>
    <row r="60" spans="1:4" x14ac:dyDescent="0.2">
      <c r="A60" s="3"/>
    </row>
    <row r="61" spans="1:4" x14ac:dyDescent="0.2">
      <c r="A61" s="3"/>
    </row>
    <row r="62" spans="1:4" x14ac:dyDescent="0.2">
      <c r="A62" s="3"/>
    </row>
    <row r="63" spans="1:4" ht="15" x14ac:dyDescent="0.25">
      <c r="A63" s="4" t="s">
        <v>77</v>
      </c>
    </row>
    <row r="64" spans="1:4" ht="14.25" x14ac:dyDescent="0.2">
      <c r="A64" s="5"/>
    </row>
    <row r="65" spans="1:4" ht="15" x14ac:dyDescent="0.25">
      <c r="A65" s="4" t="s">
        <v>47</v>
      </c>
    </row>
    <row r="66" spans="1:4" x14ac:dyDescent="0.2">
      <c r="A66" s="3"/>
    </row>
    <row r="67" spans="1:4" ht="14.25" x14ac:dyDescent="0.2">
      <c r="A67" s="5" t="s">
        <v>43</v>
      </c>
      <c r="B67" s="36">
        <f>B68+B69+B70+B71</f>
        <v>10318</v>
      </c>
      <c r="C67" s="36">
        <f t="shared" ref="C67:D67" si="0">C68+C69+C70+C71</f>
        <v>60108</v>
      </c>
      <c r="D67" s="36">
        <f t="shared" si="0"/>
        <v>60132</v>
      </c>
    </row>
    <row r="68" spans="1:4" ht="14.25" x14ac:dyDescent="0.2">
      <c r="A68" s="5" t="s">
        <v>41</v>
      </c>
      <c r="B68" s="36">
        <v>0</v>
      </c>
      <c r="C68" s="36">
        <v>52218</v>
      </c>
      <c r="D68" s="36">
        <v>52277</v>
      </c>
    </row>
    <row r="69" spans="1:4" ht="14.25" x14ac:dyDescent="0.2">
      <c r="A69" s="5" t="s">
        <v>42</v>
      </c>
      <c r="B69" s="36">
        <v>10318</v>
      </c>
      <c r="C69" s="36">
        <v>7890</v>
      </c>
      <c r="D69" s="36">
        <v>7855</v>
      </c>
    </row>
    <row r="70" spans="1:4" ht="14.25" x14ac:dyDescent="0.2">
      <c r="A70" s="5" t="s">
        <v>40</v>
      </c>
      <c r="B70" s="36">
        <v>0</v>
      </c>
      <c r="C70" s="36">
        <v>0</v>
      </c>
      <c r="D70" s="36">
        <v>0</v>
      </c>
    </row>
    <row r="71" spans="1:4" ht="14.25" x14ac:dyDescent="0.2">
      <c r="A71" s="5" t="s">
        <v>39</v>
      </c>
      <c r="B71" s="36">
        <v>0</v>
      </c>
      <c r="C71" s="36">
        <v>0</v>
      </c>
      <c r="D71" s="36">
        <v>0</v>
      </c>
    </row>
    <row r="72" spans="1:4" ht="14.25" x14ac:dyDescent="0.2">
      <c r="A72" s="5" t="s">
        <v>97</v>
      </c>
      <c r="B72" s="36"/>
      <c r="C72" s="36"/>
      <c r="D72" s="36"/>
    </row>
    <row r="73" spans="1:4" ht="14.25" x14ac:dyDescent="0.2">
      <c r="A73" s="5" t="s">
        <v>98</v>
      </c>
      <c r="B73" s="36"/>
      <c r="C73" s="36"/>
      <c r="D73" s="36"/>
    </row>
    <row r="74" spans="1:4" ht="14.25" x14ac:dyDescent="0.2">
      <c r="A74" s="5"/>
    </row>
    <row r="75" spans="1:4" ht="14.25" x14ac:dyDescent="0.2">
      <c r="A75" s="5" t="s">
        <v>52</v>
      </c>
      <c r="B75" s="36">
        <f>B76+B77</f>
        <v>36199</v>
      </c>
      <c r="C75" s="36">
        <f t="shared" ref="C75:D75" si="1">C76+C77</f>
        <v>32459</v>
      </c>
      <c r="D75" s="36">
        <f t="shared" si="1"/>
        <v>23939</v>
      </c>
    </row>
    <row r="76" spans="1:4" ht="14.25" x14ac:dyDescent="0.2">
      <c r="A76" s="5" t="s">
        <v>45</v>
      </c>
      <c r="B76" s="36">
        <v>35151</v>
      </c>
      <c r="C76" s="36">
        <v>30518</v>
      </c>
      <c r="D76" s="36">
        <v>22306</v>
      </c>
    </row>
    <row r="77" spans="1:4" ht="14.25" x14ac:dyDescent="0.2">
      <c r="A77" s="5" t="s">
        <v>46</v>
      </c>
      <c r="B77" s="36">
        <v>1048</v>
      </c>
      <c r="C77" s="36">
        <v>1941</v>
      </c>
      <c r="D77" s="36">
        <v>1633</v>
      </c>
    </row>
    <row r="78" spans="1:4" x14ac:dyDescent="0.2">
      <c r="A78" s="3"/>
    </row>
    <row r="79" spans="1:4" ht="15" x14ac:dyDescent="0.25">
      <c r="A79" s="4" t="s">
        <v>51</v>
      </c>
    </row>
    <row r="80" spans="1:4" x14ac:dyDescent="0.2">
      <c r="A80" s="3"/>
    </row>
    <row r="81" spans="1:4" ht="15" x14ac:dyDescent="0.25">
      <c r="A81" s="4" t="s">
        <v>48</v>
      </c>
    </row>
    <row r="82" spans="1:4" x14ac:dyDescent="0.2">
      <c r="A82" s="3"/>
    </row>
    <row r="83" spans="1:4" ht="14.25" x14ac:dyDescent="0.2">
      <c r="A83" s="5" t="s">
        <v>43</v>
      </c>
      <c r="B83" s="36">
        <f>B84+B85+B86+B87</f>
        <v>14389</v>
      </c>
      <c r="C83" s="36">
        <f t="shared" ref="C83:D83" si="2">C84+C85+C86+C87</f>
        <v>149855</v>
      </c>
      <c r="D83" s="36">
        <f t="shared" si="2"/>
        <v>134367</v>
      </c>
    </row>
    <row r="84" spans="1:4" ht="14.25" x14ac:dyDescent="0.2">
      <c r="A84" s="5" t="s">
        <v>41</v>
      </c>
      <c r="B84" s="36">
        <v>0</v>
      </c>
      <c r="C84" s="36">
        <v>137544</v>
      </c>
      <c r="D84" s="36">
        <v>121685</v>
      </c>
    </row>
    <row r="85" spans="1:4" ht="14.25" x14ac:dyDescent="0.2">
      <c r="A85" s="5" t="s">
        <v>42</v>
      </c>
      <c r="B85" s="36">
        <v>14389</v>
      </c>
      <c r="C85" s="36">
        <v>12311</v>
      </c>
      <c r="D85" s="36">
        <v>12682</v>
      </c>
    </row>
    <row r="86" spans="1:4" ht="14.25" x14ac:dyDescent="0.2">
      <c r="A86" s="5" t="s">
        <v>40</v>
      </c>
      <c r="B86" s="36">
        <v>0</v>
      </c>
      <c r="C86" s="36">
        <v>0</v>
      </c>
      <c r="D86" s="36">
        <v>0</v>
      </c>
    </row>
    <row r="87" spans="1:4" ht="14.25" x14ac:dyDescent="0.2">
      <c r="A87" s="5" t="s">
        <v>39</v>
      </c>
      <c r="B87" s="36">
        <v>0</v>
      </c>
      <c r="C87" s="36">
        <v>0</v>
      </c>
      <c r="D87" s="36">
        <v>0</v>
      </c>
    </row>
    <row r="88" spans="1:4" ht="14.25" x14ac:dyDescent="0.2">
      <c r="A88" s="5"/>
    </row>
    <row r="89" spans="1:4" ht="14.25" x14ac:dyDescent="0.2">
      <c r="A89" s="5" t="s">
        <v>44</v>
      </c>
      <c r="B89" s="36">
        <f>B90+B91</f>
        <v>21153</v>
      </c>
      <c r="C89" s="36">
        <f t="shared" ref="C89:D89" si="3">C90+C91</f>
        <v>20895</v>
      </c>
      <c r="D89" s="36">
        <f t="shared" si="3"/>
        <v>21963</v>
      </c>
    </row>
    <row r="90" spans="1:4" ht="14.25" x14ac:dyDescent="0.2">
      <c r="A90" s="5" t="s">
        <v>45</v>
      </c>
      <c r="B90" s="36">
        <v>20404</v>
      </c>
      <c r="C90" s="36">
        <v>19621</v>
      </c>
      <c r="D90" s="36">
        <v>20864</v>
      </c>
    </row>
    <row r="91" spans="1:4" ht="14.25" x14ac:dyDescent="0.2">
      <c r="A91" s="5" t="s">
        <v>46</v>
      </c>
      <c r="B91" s="36">
        <v>749</v>
      </c>
      <c r="C91" s="36">
        <v>1274</v>
      </c>
      <c r="D91" s="36">
        <v>1099</v>
      </c>
    </row>
    <row r="92" spans="1:4" x14ac:dyDescent="0.2">
      <c r="A92" s="3"/>
    </row>
    <row r="93" spans="1:4" ht="15" x14ac:dyDescent="0.25">
      <c r="A93" s="4" t="s">
        <v>49</v>
      </c>
    </row>
    <row r="94" spans="1:4" x14ac:dyDescent="0.2">
      <c r="A94" s="3"/>
    </row>
    <row r="95" spans="1:4" x14ac:dyDescent="0.2">
      <c r="A95" s="3" t="s">
        <v>50</v>
      </c>
      <c r="B95" s="36">
        <v>54768</v>
      </c>
      <c r="C95" s="36">
        <v>277455</v>
      </c>
      <c r="D95" s="36">
        <v>201735</v>
      </c>
    </row>
    <row r="96" spans="1:4" x14ac:dyDescent="0.2">
      <c r="A96" s="3"/>
    </row>
    <row r="97" spans="1:4" x14ac:dyDescent="0.2">
      <c r="A97" s="3"/>
    </row>
    <row r="98" spans="1:4" ht="15" x14ac:dyDescent="0.25">
      <c r="A98" s="4" t="s">
        <v>76</v>
      </c>
    </row>
    <row r="99" spans="1:4" x14ac:dyDescent="0.2">
      <c r="A99" s="3"/>
    </row>
    <row r="100" spans="1:4" ht="15" x14ac:dyDescent="0.25">
      <c r="A100" s="4" t="s">
        <v>53</v>
      </c>
    </row>
    <row r="101" spans="1:4" ht="14.25" x14ac:dyDescent="0.2">
      <c r="A101" s="6" t="s">
        <v>54</v>
      </c>
    </row>
    <row r="102" spans="1:4" ht="14.25" x14ac:dyDescent="0.2">
      <c r="A102" s="5" t="s">
        <v>55</v>
      </c>
      <c r="B102" s="36"/>
      <c r="C102" s="36">
        <v>2954</v>
      </c>
      <c r="D102" s="36">
        <v>3957</v>
      </c>
    </row>
    <row r="103" spans="1:4" x14ac:dyDescent="0.2">
      <c r="A103" s="54" t="s">
        <v>56</v>
      </c>
      <c r="B103" s="36"/>
      <c r="C103" s="36">
        <v>74</v>
      </c>
      <c r="D103" s="36">
        <v>156</v>
      </c>
    </row>
    <row r="104" spans="1:4" x14ac:dyDescent="0.2">
      <c r="A104" s="55"/>
    </row>
    <row r="105" spans="1:4" x14ac:dyDescent="0.2">
      <c r="A105" s="3"/>
    </row>
    <row r="106" spans="1:4" ht="14.25" x14ac:dyDescent="0.2">
      <c r="A106" s="6" t="s">
        <v>57</v>
      </c>
    </row>
    <row r="107" spans="1:4" ht="14.25" x14ac:dyDescent="0.2">
      <c r="A107" s="5" t="s">
        <v>58</v>
      </c>
      <c r="B107" s="36"/>
      <c r="C107" s="36">
        <v>532</v>
      </c>
      <c r="D107" s="36">
        <v>502</v>
      </c>
    </row>
    <row r="108" spans="1:4" ht="14.25" x14ac:dyDescent="0.2">
      <c r="A108" s="5" t="s">
        <v>59</v>
      </c>
      <c r="B108" s="36"/>
      <c r="C108" s="36"/>
      <c r="D108" s="36">
        <v>76</v>
      </c>
    </row>
    <row r="109" spans="1:4" ht="14.25" x14ac:dyDescent="0.2">
      <c r="A109" s="5"/>
    </row>
    <row r="110" spans="1:4" ht="14.25" x14ac:dyDescent="0.2">
      <c r="A110" s="6" t="s">
        <v>60</v>
      </c>
    </row>
    <row r="111" spans="1:4" ht="14.25" x14ac:dyDescent="0.2">
      <c r="A111" s="5" t="s">
        <v>61</v>
      </c>
      <c r="B111" s="36"/>
      <c r="C111" s="36">
        <v>304</v>
      </c>
      <c r="D111" s="36">
        <v>134</v>
      </c>
    </row>
    <row r="112" spans="1:4" ht="14.25" x14ac:dyDescent="0.2">
      <c r="A112" s="5"/>
    </row>
    <row r="113" spans="1:4" ht="14.25" x14ac:dyDescent="0.2">
      <c r="A113" s="6" t="s">
        <v>62</v>
      </c>
    </row>
    <row r="114" spans="1:4" x14ac:dyDescent="0.2">
      <c r="A114" s="54" t="s">
        <v>63</v>
      </c>
      <c r="B114" s="36"/>
      <c r="C114" s="36">
        <v>3088</v>
      </c>
      <c r="D114" s="36">
        <v>2723</v>
      </c>
    </row>
    <row r="115" spans="1:4" x14ac:dyDescent="0.2">
      <c r="A115" s="55"/>
    </row>
    <row r="116" spans="1:4" ht="14.25" x14ac:dyDescent="0.2">
      <c r="A116" s="5"/>
    </row>
    <row r="117" spans="1:4" ht="14.25" x14ac:dyDescent="0.2">
      <c r="A117" s="6" t="s">
        <v>64</v>
      </c>
    </row>
    <row r="118" spans="1:4" ht="14.25" x14ac:dyDescent="0.2">
      <c r="A118" s="5" t="s">
        <v>61</v>
      </c>
      <c r="B118" s="36"/>
      <c r="C118" s="36">
        <v>9990</v>
      </c>
      <c r="D118" s="36">
        <v>8067</v>
      </c>
    </row>
    <row r="119" spans="1:4" ht="14.25" x14ac:dyDescent="0.2">
      <c r="A119" s="5"/>
    </row>
    <row r="120" spans="1:4" ht="14.25" x14ac:dyDescent="0.2">
      <c r="A120" s="6" t="s">
        <v>65</v>
      </c>
    </row>
    <row r="121" spans="1:4" ht="14.25" x14ac:dyDescent="0.2">
      <c r="A121" s="5" t="s">
        <v>66</v>
      </c>
      <c r="B121" s="36"/>
      <c r="C121" s="36">
        <v>22</v>
      </c>
      <c r="D121" s="36">
        <v>326</v>
      </c>
    </row>
    <row r="122" spans="1:4" ht="14.25" x14ac:dyDescent="0.2">
      <c r="A122" s="5"/>
    </row>
    <row r="123" spans="1:4" ht="14.25" x14ac:dyDescent="0.2">
      <c r="A123" s="6" t="s">
        <v>67</v>
      </c>
    </row>
    <row r="124" spans="1:4" ht="14.25" x14ac:dyDescent="0.2">
      <c r="A124" s="5" t="s">
        <v>68</v>
      </c>
      <c r="B124" s="36"/>
      <c r="C124" s="36">
        <v>1865</v>
      </c>
      <c r="D124" s="36">
        <v>1916</v>
      </c>
    </row>
    <row r="125" spans="1:4" ht="14.25" x14ac:dyDescent="0.2">
      <c r="A125" s="5"/>
    </row>
    <row r="126" spans="1:4" ht="15" x14ac:dyDescent="0.25">
      <c r="A126" s="4" t="s">
        <v>93</v>
      </c>
    </row>
    <row r="127" spans="1:4" ht="14.25" x14ac:dyDescent="0.2">
      <c r="A127" s="5" t="s">
        <v>58</v>
      </c>
      <c r="C127" s="36"/>
      <c r="D127" s="36">
        <v>1155</v>
      </c>
    </row>
    <row r="128" spans="1:4" x14ac:dyDescent="0.2">
      <c r="A128" s="3"/>
    </row>
    <row r="129" spans="1:4" ht="15" x14ac:dyDescent="0.25">
      <c r="A129" s="4" t="s">
        <v>69</v>
      </c>
    </row>
    <row r="130" spans="1:4" ht="14.25" x14ac:dyDescent="0.2">
      <c r="A130" s="5" t="s">
        <v>70</v>
      </c>
      <c r="B130" s="36"/>
      <c r="C130" s="36"/>
      <c r="D130" s="36">
        <v>18883</v>
      </c>
    </row>
    <row r="131" spans="1:4" x14ac:dyDescent="0.2">
      <c r="A131" s="3"/>
    </row>
    <row r="132" spans="1:4" ht="15" x14ac:dyDescent="0.25">
      <c r="A132" s="4" t="s">
        <v>71</v>
      </c>
    </row>
    <row r="133" spans="1:4" ht="14.25" x14ac:dyDescent="0.2">
      <c r="A133" s="6" t="s">
        <v>72</v>
      </c>
    </row>
    <row r="134" spans="1:4" ht="14.25" x14ac:dyDescent="0.2">
      <c r="A134" s="5" t="s">
        <v>73</v>
      </c>
      <c r="B134" s="36"/>
      <c r="C134" s="36"/>
      <c r="D134" s="36">
        <v>33</v>
      </c>
    </row>
    <row r="135" spans="1:4" x14ac:dyDescent="0.2">
      <c r="A135" s="3"/>
    </row>
    <row r="136" spans="1:4" ht="14.25" x14ac:dyDescent="0.2">
      <c r="A136" s="6" t="s">
        <v>74</v>
      </c>
    </row>
    <row r="137" spans="1:4" ht="14.25" x14ac:dyDescent="0.2">
      <c r="A137" s="5" t="s">
        <v>73</v>
      </c>
      <c r="B137" s="36"/>
      <c r="C137" s="36"/>
      <c r="D137" s="36">
        <v>5</v>
      </c>
    </row>
    <row r="138" spans="1:4" ht="14.25" x14ac:dyDescent="0.2">
      <c r="A138" s="5" t="s">
        <v>75</v>
      </c>
      <c r="B138" s="36"/>
      <c r="C138" s="36"/>
      <c r="D138" s="36"/>
    </row>
    <row r="139" spans="1:4" ht="14.25" x14ac:dyDescent="0.2">
      <c r="A139" s="5"/>
    </row>
    <row r="140" spans="1:4" ht="14.25" x14ac:dyDescent="0.2">
      <c r="A140" s="6" t="s">
        <v>79</v>
      </c>
    </row>
    <row r="141" spans="1:4" ht="14.25" x14ac:dyDescent="0.2">
      <c r="A141" s="5" t="s">
        <v>80</v>
      </c>
      <c r="B141" s="36"/>
      <c r="C141" s="36"/>
      <c r="D141" s="36">
        <v>70</v>
      </c>
    </row>
    <row r="142" spans="1:4" ht="14.25" x14ac:dyDescent="0.2">
      <c r="A142" s="5"/>
    </row>
    <row r="143" spans="1:4" ht="14.25" x14ac:dyDescent="0.2">
      <c r="A143" s="6" t="s">
        <v>81</v>
      </c>
    </row>
    <row r="144" spans="1:4" ht="14.25" x14ac:dyDescent="0.2">
      <c r="A144" s="5" t="s">
        <v>82</v>
      </c>
      <c r="B144" s="36"/>
      <c r="C144" s="36"/>
      <c r="D144" s="36">
        <v>94</v>
      </c>
    </row>
    <row r="145" spans="1:4" ht="14.25" x14ac:dyDescent="0.2">
      <c r="A145" s="5" t="s">
        <v>83</v>
      </c>
      <c r="B145" s="36"/>
      <c r="C145" s="36"/>
      <c r="D145" s="36">
        <v>85</v>
      </c>
    </row>
    <row r="146" spans="1:4" ht="14.25" x14ac:dyDescent="0.2">
      <c r="A146" s="5" t="s">
        <v>85</v>
      </c>
      <c r="B146" s="36"/>
      <c r="C146" s="36"/>
      <c r="D146" s="36"/>
    </row>
    <row r="147" spans="1:4" ht="14.25" x14ac:dyDescent="0.2">
      <c r="A147" s="5" t="s">
        <v>84</v>
      </c>
      <c r="B147" s="36"/>
      <c r="C147" s="36"/>
      <c r="D147" s="36">
        <v>60</v>
      </c>
    </row>
    <row r="148" spans="1:4" ht="14.25" x14ac:dyDescent="0.2">
      <c r="A148" s="5"/>
    </row>
    <row r="149" spans="1:4" ht="14.25" x14ac:dyDescent="0.2">
      <c r="A149" s="6" t="s">
        <v>86</v>
      </c>
    </row>
    <row r="150" spans="1:4" ht="14.25" x14ac:dyDescent="0.2">
      <c r="A150" s="5" t="s">
        <v>87</v>
      </c>
      <c r="B150" s="36"/>
      <c r="C150" s="36">
        <v>1131</v>
      </c>
      <c r="D150" s="36">
        <v>1034</v>
      </c>
    </row>
    <row r="151" spans="1:4" ht="14.25" x14ac:dyDescent="0.2">
      <c r="A151" s="5" t="s">
        <v>88</v>
      </c>
      <c r="B151" s="36"/>
      <c r="C151" s="36">
        <v>383</v>
      </c>
      <c r="D151" s="36">
        <v>513</v>
      </c>
    </row>
    <row r="152" spans="1:4" ht="14.25" x14ac:dyDescent="0.2">
      <c r="A152" s="5"/>
    </row>
    <row r="153" spans="1:4" ht="15" x14ac:dyDescent="0.25">
      <c r="A153" s="4" t="s">
        <v>89</v>
      </c>
    </row>
    <row r="154" spans="1:4" ht="14.25" x14ac:dyDescent="0.2">
      <c r="A154" s="5" t="s">
        <v>90</v>
      </c>
      <c r="B154" s="36"/>
      <c r="C154" s="36">
        <v>700</v>
      </c>
      <c r="D154" s="36">
        <v>964</v>
      </c>
    </row>
    <row r="155" spans="1:4" ht="14.25" x14ac:dyDescent="0.2">
      <c r="A155" s="5" t="s">
        <v>91</v>
      </c>
      <c r="B155" s="36"/>
      <c r="C155" s="36">
        <v>33</v>
      </c>
      <c r="D155" s="36">
        <v>37</v>
      </c>
    </row>
    <row r="156" spans="1:4" ht="14.25" x14ac:dyDescent="0.2">
      <c r="A156" s="5" t="s">
        <v>92</v>
      </c>
      <c r="B156" s="36"/>
      <c r="C156" s="36">
        <v>2</v>
      </c>
      <c r="D156" s="36">
        <v>6</v>
      </c>
    </row>
  </sheetData>
  <sheetProtection sheet="1" objects="1" scenarios="1"/>
  <customSheetViews>
    <customSheetView guid="{66F6D444-484F-4847-A096-8E656F6E47AC}">
      <pane ySplit="1" topLeftCell="A2" activePane="bottomLeft" state="frozen"/>
      <selection pane="bottomLeft" activeCell="C22" sqref="C22"/>
      <pageMargins left="0.7" right="0.7" top="0.75" bottom="0.75" header="0.3" footer="0.3"/>
      <pageSetup paperSize="9" orientation="portrait" r:id="rId1"/>
    </customSheetView>
    <customSheetView guid="{4776FF7B-3A99-451A-BE5A-F910854CFE94}">
      <pane ySplit="1" topLeftCell="A2" activePane="bottomLeft" state="frozen"/>
      <selection pane="bottomLeft" activeCell="D20" sqref="D20"/>
      <pageMargins left="0.7" right="0.7" top="0.75" bottom="0.75" header="0.3" footer="0.3"/>
      <pageSetup paperSize="9" orientation="portrait" r:id="rId2"/>
    </customSheetView>
    <customSheetView guid="{4B41C33D-B803-4B4D-B1EF-C9E0FFE861CB}">
      <pane ySplit="1" topLeftCell="A46" activePane="bottomLeft" state="frozen"/>
      <selection pane="bottomLeft" activeCell="D59" sqref="D59"/>
      <pageMargins left="0.7" right="0.7" top="0.75" bottom="0.75" header="0.3" footer="0.3"/>
      <pageSetup paperSize="9" orientation="portrait" r:id="rId3"/>
    </customSheetView>
    <customSheetView guid="{AFC8CB82-161E-46C9-81BF-331389028552}">
      <pane ySplit="1" topLeftCell="A2" activePane="bottomLeft" state="frozen"/>
      <selection pane="bottomLeft" activeCell="H34" sqref="H34"/>
      <pageMargins left="0.7" right="0.7" top="0.75" bottom="0.75" header="0.3" footer="0.3"/>
    </customSheetView>
    <customSheetView guid="{850E7E14-71D6-4C44-8A78-F6DCD1226F15}">
      <pane ySplit="1" topLeftCell="A2" activePane="bottomLeft" state="frozen"/>
      <selection pane="bottomLeft" activeCell="F68" sqref="F68"/>
      <pageMargins left="0.7" right="0.7" top="0.75" bottom="0.75" header="0.3" footer="0.3"/>
    </customSheetView>
    <customSheetView guid="{5E667F79-E8E5-4828-BF97-0B39D02FA3C3}">
      <pane ySplit="1" topLeftCell="A2" activePane="bottomLeft" state="frozen"/>
      <selection pane="bottomLeft" activeCell="D37" sqref="D37"/>
      <pageMargins left="0.7" right="0.7" top="0.75" bottom="0.75" header="0.3" footer="0.3"/>
    </customSheetView>
    <customSheetView guid="{DA0DFDF4-652D-4F94-8D55-AAD05F778EB5}">
      <pane ySplit="1" topLeftCell="A20" activePane="bottomLeft" state="frozen"/>
      <selection pane="bottomLeft" activeCell="D40" sqref="D40"/>
      <pageMargins left="0.7" right="0.7" top="0.75" bottom="0.75" header="0.3" footer="0.3"/>
      <pageSetup paperSize="9" orientation="portrait" r:id="rId4"/>
    </customSheetView>
    <customSheetView guid="{15B91CFC-DD8A-4D92-ACDB-6090A9391925}">
      <pane ySplit="1" topLeftCell="A53" activePane="bottomLeft" state="frozen"/>
      <selection pane="bottomLeft" activeCell="C56" sqref="C56"/>
      <pageMargins left="0.7" right="0.7" top="0.75" bottom="0.75" header="0.3" footer="0.3"/>
      <pageSetup paperSize="9" orientation="portrait" r:id="rId5"/>
    </customSheetView>
  </customSheetViews>
  <mergeCells count="2">
    <mergeCell ref="A103:A104"/>
    <mergeCell ref="A114:A115"/>
  </mergeCells>
  <pageMargins left="0.7" right="0.7" top="0.75" bottom="0.75" header="0.3" footer="0.3"/>
  <pageSetup paperSize="9" orientation="portrait"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156"/>
  <sheetViews>
    <sheetView workbookViewId="0">
      <pane ySplit="1" topLeftCell="A98" activePane="bottomLeft" state="frozen"/>
      <selection activeCell="F68" sqref="F68"/>
      <selection pane="bottomLeft" activeCell="D103" sqref="D103"/>
    </sheetView>
  </sheetViews>
  <sheetFormatPr defaultRowHeight="12.75" x14ac:dyDescent="0.2"/>
  <cols>
    <col min="1" max="1" width="47.5703125" style="7" customWidth="1"/>
    <col min="2" max="4" width="12.5703125" customWidth="1"/>
    <col min="5" max="5" width="12.5703125" style="7" customWidth="1"/>
    <col min="6" max="111" width="9.140625" style="7"/>
  </cols>
  <sheetData>
    <row r="1" spans="1:111" s="28" customFormat="1" ht="15.75" customHeight="1" x14ac:dyDescent="0.2">
      <c r="A1" s="26" t="s">
        <v>37</v>
      </c>
      <c r="B1" s="27">
        <v>2011</v>
      </c>
      <c r="C1" s="27">
        <v>2012</v>
      </c>
      <c r="D1" s="27">
        <v>2013</v>
      </c>
      <c r="E1" s="29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</row>
    <row r="2" spans="1:111" s="7" customFormat="1" ht="15" x14ac:dyDescent="0.2">
      <c r="A2" s="1"/>
    </row>
    <row r="3" spans="1:111" s="7" customFormat="1" ht="15" x14ac:dyDescent="0.2">
      <c r="A3" s="1" t="s">
        <v>78</v>
      </c>
    </row>
    <row r="4" spans="1:111" s="7" customFormat="1" ht="15" x14ac:dyDescent="0.2">
      <c r="A4" s="1"/>
    </row>
    <row r="5" spans="1:111" ht="15" x14ac:dyDescent="0.2">
      <c r="A5" s="1" t="s">
        <v>0</v>
      </c>
    </row>
    <row r="6" spans="1:111" ht="14.25" x14ac:dyDescent="0.2">
      <c r="A6" s="2" t="s">
        <v>22</v>
      </c>
      <c r="B6" s="36">
        <v>8293</v>
      </c>
      <c r="C6" s="45">
        <v>9572</v>
      </c>
      <c r="D6" s="45">
        <v>9160</v>
      </c>
    </row>
    <row r="7" spans="1:111" ht="14.25" x14ac:dyDescent="0.2">
      <c r="A7" s="2" t="s">
        <v>23</v>
      </c>
      <c r="B7" s="36"/>
      <c r="C7" s="36">
        <v>85.5</v>
      </c>
      <c r="D7" s="36">
        <v>61.2</v>
      </c>
    </row>
    <row r="8" spans="1:111" ht="14.25" x14ac:dyDescent="0.2">
      <c r="A8" s="2" t="s">
        <v>24</v>
      </c>
      <c r="B8" s="36"/>
      <c r="C8" s="36">
        <f>8065-(Tammi!C8+Helmi!C8+Maalis!C8)</f>
        <v>5799</v>
      </c>
      <c r="D8" s="36">
        <f>3+20+60+94+40+20+30</f>
        <v>267</v>
      </c>
    </row>
    <row r="9" spans="1:111" ht="14.25" x14ac:dyDescent="0.2">
      <c r="A9" s="2"/>
    </row>
    <row r="10" spans="1:111" ht="15" x14ac:dyDescent="0.2">
      <c r="A10" s="1" t="s">
        <v>1</v>
      </c>
    </row>
    <row r="11" spans="1:111" ht="14.25" x14ac:dyDescent="0.2">
      <c r="A11" s="2" t="s">
        <v>2</v>
      </c>
      <c r="B11" s="36">
        <v>4176</v>
      </c>
      <c r="C11" s="36">
        <v>2495</v>
      </c>
      <c r="D11" s="36">
        <v>9931</v>
      </c>
    </row>
    <row r="12" spans="1:111" ht="14.25" x14ac:dyDescent="0.2">
      <c r="A12" s="2" t="s">
        <v>3</v>
      </c>
      <c r="B12" s="36">
        <v>2399</v>
      </c>
      <c r="C12" s="36">
        <v>2281</v>
      </c>
      <c r="D12" s="36">
        <v>9187</v>
      </c>
    </row>
    <row r="13" spans="1:111" ht="14.25" x14ac:dyDescent="0.2">
      <c r="A13" s="2" t="s">
        <v>4</v>
      </c>
      <c r="B13" s="36">
        <v>3835</v>
      </c>
      <c r="C13" s="36">
        <v>4305</v>
      </c>
      <c r="D13" s="36">
        <v>6691</v>
      </c>
    </row>
    <row r="14" spans="1:111" ht="28.5" x14ac:dyDescent="0.2">
      <c r="A14" s="2" t="s">
        <v>5</v>
      </c>
      <c r="B14" s="39">
        <v>0.51600000000000001</v>
      </c>
      <c r="C14" s="39">
        <v>0.56200000000000006</v>
      </c>
      <c r="D14" s="39">
        <v>0.66300000000000003</v>
      </c>
    </row>
    <row r="15" spans="1:111" ht="14.25" x14ac:dyDescent="0.2">
      <c r="A15" s="2"/>
    </row>
    <row r="16" spans="1:111" ht="15" x14ac:dyDescent="0.2">
      <c r="A16" s="1" t="s">
        <v>6</v>
      </c>
    </row>
    <row r="17" spans="1:4" ht="14.25" x14ac:dyDescent="0.2">
      <c r="A17" s="2" t="s">
        <v>25</v>
      </c>
      <c r="B17" s="36">
        <v>158246</v>
      </c>
      <c r="C17" s="36">
        <v>90810</v>
      </c>
      <c r="D17" s="36">
        <v>171434</v>
      </c>
    </row>
    <row r="18" spans="1:4" ht="14.25" x14ac:dyDescent="0.2">
      <c r="A18" s="2" t="s">
        <v>26</v>
      </c>
      <c r="B18" s="36">
        <v>439611</v>
      </c>
      <c r="C18" s="36">
        <v>194468</v>
      </c>
      <c r="D18" s="36">
        <v>111692</v>
      </c>
    </row>
    <row r="19" spans="1:4" ht="14.25" x14ac:dyDescent="0.2">
      <c r="A19" s="2" t="s">
        <v>7</v>
      </c>
      <c r="B19" s="36">
        <v>249932</v>
      </c>
      <c r="C19" s="36">
        <v>113440</v>
      </c>
      <c r="D19" s="36">
        <v>264560</v>
      </c>
    </row>
    <row r="20" spans="1:4" ht="14.25" x14ac:dyDescent="0.2">
      <c r="A20" s="2"/>
    </row>
    <row r="21" spans="1:4" ht="15" x14ac:dyDescent="0.2">
      <c r="A21" s="1" t="s">
        <v>8</v>
      </c>
    </row>
    <row r="22" spans="1:4" ht="14.25" x14ac:dyDescent="0.2">
      <c r="A22" s="2" t="s">
        <v>28</v>
      </c>
      <c r="B22" s="47">
        <v>12604</v>
      </c>
      <c r="C22" s="47">
        <v>10157</v>
      </c>
      <c r="D22" s="36">
        <v>13070</v>
      </c>
    </row>
    <row r="23" spans="1:4" ht="14.25" x14ac:dyDescent="0.2">
      <c r="A23" s="2"/>
      <c r="B23" s="8"/>
      <c r="C23" s="8"/>
      <c r="D23" s="8"/>
    </row>
    <row r="24" spans="1:4" ht="14.25" x14ac:dyDescent="0.2">
      <c r="A24" s="2" t="s">
        <v>9</v>
      </c>
      <c r="B24" s="36">
        <v>5070</v>
      </c>
      <c r="C24" s="36">
        <v>4822</v>
      </c>
      <c r="D24" s="36">
        <v>5147</v>
      </c>
    </row>
    <row r="25" spans="1:4" ht="14.25" x14ac:dyDescent="0.2">
      <c r="A25" s="2" t="s">
        <v>10</v>
      </c>
      <c r="B25" s="36">
        <v>1975</v>
      </c>
      <c r="C25" s="36">
        <v>1081</v>
      </c>
      <c r="D25" s="36">
        <v>428</v>
      </c>
    </row>
    <row r="26" spans="1:4" ht="14.25" x14ac:dyDescent="0.2">
      <c r="A26" s="2" t="s">
        <v>11</v>
      </c>
      <c r="B26" s="36">
        <v>680</v>
      </c>
      <c r="C26" s="36">
        <v>1221</v>
      </c>
      <c r="D26" s="36">
        <v>1383</v>
      </c>
    </row>
    <row r="27" spans="1:4" ht="14.25" x14ac:dyDescent="0.2">
      <c r="A27" s="2" t="s">
        <v>20</v>
      </c>
      <c r="B27" s="36">
        <v>219</v>
      </c>
      <c r="C27" s="36">
        <v>68</v>
      </c>
      <c r="D27" s="36">
        <v>85</v>
      </c>
    </row>
    <row r="28" spans="1:4" ht="14.25" x14ac:dyDescent="0.2">
      <c r="A28" s="2" t="s">
        <v>21</v>
      </c>
      <c r="B28" s="36">
        <v>527</v>
      </c>
      <c r="C28" s="36">
        <v>299</v>
      </c>
      <c r="D28" s="36">
        <v>194</v>
      </c>
    </row>
    <row r="29" spans="1:4" ht="14.25" x14ac:dyDescent="0.2">
      <c r="A29" s="2" t="s">
        <v>29</v>
      </c>
      <c r="B29" s="36">
        <v>1957</v>
      </c>
      <c r="C29" s="36">
        <v>969</v>
      </c>
      <c r="D29" s="36">
        <v>1634</v>
      </c>
    </row>
    <row r="30" spans="1:4" ht="14.25" x14ac:dyDescent="0.2">
      <c r="A30" s="2" t="s">
        <v>30</v>
      </c>
      <c r="B30" s="36">
        <v>1201</v>
      </c>
      <c r="C30" s="36">
        <v>855</v>
      </c>
      <c r="D30" s="36">
        <v>1304</v>
      </c>
    </row>
    <row r="31" spans="1:4" ht="14.1" x14ac:dyDescent="0.25">
      <c r="A31" s="2" t="s">
        <v>31</v>
      </c>
      <c r="B31" s="36">
        <v>975</v>
      </c>
      <c r="C31" s="36">
        <v>842</v>
      </c>
      <c r="D31" s="36">
        <v>2895</v>
      </c>
    </row>
    <row r="32" spans="1:4" ht="14.1" x14ac:dyDescent="0.25">
      <c r="A32" s="2"/>
    </row>
    <row r="33" spans="1:4" ht="14.1" x14ac:dyDescent="0.25">
      <c r="A33" s="1"/>
    </row>
    <row r="34" spans="1:4" ht="14.1" x14ac:dyDescent="0.25">
      <c r="A34" s="1"/>
    </row>
    <row r="35" spans="1:4" ht="14.1" x14ac:dyDescent="0.25">
      <c r="A35" s="1" t="s">
        <v>12</v>
      </c>
    </row>
    <row r="36" spans="1:4" ht="14.1" x14ac:dyDescent="0.25">
      <c r="A36" s="1"/>
    </row>
    <row r="37" spans="1:4" ht="14.1" x14ac:dyDescent="0.25">
      <c r="A37" s="1" t="s">
        <v>0</v>
      </c>
    </row>
    <row r="38" spans="1:4" ht="14.1" x14ac:dyDescent="0.25">
      <c r="A38" s="2" t="s">
        <v>13</v>
      </c>
      <c r="B38" s="36">
        <v>47</v>
      </c>
      <c r="C38" s="36">
        <v>46</v>
      </c>
      <c r="D38" s="36">
        <v>45</v>
      </c>
    </row>
    <row r="39" spans="1:4" ht="14.1" x14ac:dyDescent="0.25">
      <c r="A39" s="2" t="s">
        <v>14</v>
      </c>
      <c r="B39" s="36">
        <v>9</v>
      </c>
      <c r="C39" s="36"/>
      <c r="D39" s="36">
        <v>4</v>
      </c>
    </row>
    <row r="40" spans="1:4" ht="14.1" x14ac:dyDescent="0.25">
      <c r="A40" s="2" t="s">
        <v>15</v>
      </c>
      <c r="B40" s="36">
        <v>530</v>
      </c>
      <c r="C40" s="36"/>
      <c r="D40" s="36">
        <v>442</v>
      </c>
    </row>
    <row r="41" spans="1:4" ht="14.1" x14ac:dyDescent="0.25">
      <c r="A41" s="2"/>
    </row>
    <row r="42" spans="1:4" ht="14.1" x14ac:dyDescent="0.25">
      <c r="A42" s="1" t="s">
        <v>16</v>
      </c>
    </row>
    <row r="43" spans="1:4" ht="14.1" x14ac:dyDescent="0.25">
      <c r="A43" s="2" t="s">
        <v>17</v>
      </c>
      <c r="B43" s="36">
        <v>13</v>
      </c>
      <c r="C43" s="36">
        <v>8</v>
      </c>
      <c r="D43" s="36">
        <v>23</v>
      </c>
    </row>
    <row r="44" spans="1:4" ht="14.1" x14ac:dyDescent="0.25">
      <c r="A44" s="2" t="s">
        <v>18</v>
      </c>
      <c r="B44" s="36"/>
      <c r="C44" s="36">
        <v>4</v>
      </c>
      <c r="D44" s="36">
        <v>4</v>
      </c>
    </row>
    <row r="45" spans="1:4" ht="14.1" x14ac:dyDescent="0.25">
      <c r="A45" s="2" t="s">
        <v>19</v>
      </c>
      <c r="B45" s="36"/>
      <c r="C45" s="36">
        <v>6450</v>
      </c>
      <c r="D45" s="36">
        <v>214</v>
      </c>
    </row>
    <row r="46" spans="1:4" ht="14.1" x14ac:dyDescent="0.25">
      <c r="A46" s="2"/>
    </row>
    <row r="47" spans="1:4" ht="14.1" x14ac:dyDescent="0.25">
      <c r="A47" s="1" t="s">
        <v>6</v>
      </c>
    </row>
    <row r="48" spans="1:4" ht="14.25" x14ac:dyDescent="0.2">
      <c r="A48" s="2"/>
    </row>
    <row r="49" spans="1:4" ht="14.25" x14ac:dyDescent="0.2">
      <c r="A49" s="2" t="s">
        <v>18</v>
      </c>
      <c r="B49" s="36">
        <v>106</v>
      </c>
      <c r="C49" s="36">
        <v>33</v>
      </c>
      <c r="D49" s="36">
        <v>108</v>
      </c>
    </row>
    <row r="50" spans="1:4" ht="14.25" x14ac:dyDescent="0.2">
      <c r="A50" s="2" t="s">
        <v>19</v>
      </c>
      <c r="B50" s="36">
        <v>1754</v>
      </c>
      <c r="C50" s="36">
        <v>591</v>
      </c>
      <c r="D50" s="36">
        <v>2188</v>
      </c>
    </row>
    <row r="51" spans="1:4" ht="14.25" x14ac:dyDescent="0.2">
      <c r="A51" s="14" t="s">
        <v>95</v>
      </c>
      <c r="B51" s="36">
        <v>188</v>
      </c>
      <c r="C51" s="36">
        <v>84</v>
      </c>
      <c r="D51" s="36">
        <v>186</v>
      </c>
    </row>
    <row r="52" spans="1:4" ht="14.25" x14ac:dyDescent="0.2">
      <c r="A52" s="2" t="s">
        <v>27</v>
      </c>
      <c r="B52" s="36">
        <v>3593</v>
      </c>
      <c r="C52" s="36">
        <v>1542</v>
      </c>
      <c r="D52" s="36">
        <v>3416</v>
      </c>
    </row>
    <row r="53" spans="1:4" ht="14.25" x14ac:dyDescent="0.2">
      <c r="A53" s="2"/>
    </row>
    <row r="54" spans="1:4" ht="15" x14ac:dyDescent="0.2">
      <c r="A54" s="1" t="s">
        <v>8</v>
      </c>
    </row>
    <row r="55" spans="1:4" ht="14.25" x14ac:dyDescent="0.2">
      <c r="A55" s="2" t="s">
        <v>19</v>
      </c>
      <c r="B55">
        <v>2985</v>
      </c>
      <c r="C55">
        <v>2557</v>
      </c>
      <c r="D55">
        <v>3738</v>
      </c>
    </row>
    <row r="56" spans="1:4" ht="14.25" x14ac:dyDescent="0.2">
      <c r="A56" s="2" t="s">
        <v>32</v>
      </c>
      <c r="B56">
        <v>4</v>
      </c>
      <c r="C56">
        <v>2</v>
      </c>
      <c r="D56">
        <v>5</v>
      </c>
    </row>
    <row r="57" spans="1:4" ht="14.25" x14ac:dyDescent="0.2">
      <c r="A57" s="2" t="s">
        <v>17</v>
      </c>
      <c r="B57">
        <v>68</v>
      </c>
      <c r="C57">
        <v>61</v>
      </c>
      <c r="D57">
        <v>114</v>
      </c>
    </row>
    <row r="58" spans="1:4" ht="14.25" x14ac:dyDescent="0.2">
      <c r="A58" s="2" t="s">
        <v>33</v>
      </c>
      <c r="B58">
        <v>31</v>
      </c>
      <c r="C58">
        <v>50</v>
      </c>
      <c r="D58">
        <v>35</v>
      </c>
    </row>
    <row r="59" spans="1:4" ht="14.25" x14ac:dyDescent="0.2">
      <c r="A59" s="2" t="s">
        <v>34</v>
      </c>
      <c r="B59">
        <v>1912</v>
      </c>
      <c r="C59">
        <v>1601</v>
      </c>
      <c r="D59" s="46">
        <v>4072</v>
      </c>
    </row>
    <row r="60" spans="1:4" x14ac:dyDescent="0.2">
      <c r="A60" s="3"/>
    </row>
    <row r="61" spans="1:4" x14ac:dyDescent="0.2">
      <c r="A61" s="3"/>
    </row>
    <row r="62" spans="1:4" x14ac:dyDescent="0.2">
      <c r="A62" s="3"/>
    </row>
    <row r="63" spans="1:4" ht="15" x14ac:dyDescent="0.25">
      <c r="A63" s="4" t="s">
        <v>77</v>
      </c>
    </row>
    <row r="64" spans="1:4" ht="14.25" x14ac:dyDescent="0.2">
      <c r="A64" s="5"/>
    </row>
    <row r="65" spans="1:4" ht="15" x14ac:dyDescent="0.25">
      <c r="A65" s="4" t="s">
        <v>47</v>
      </c>
    </row>
    <row r="66" spans="1:4" x14ac:dyDescent="0.2">
      <c r="A66" s="3"/>
    </row>
    <row r="67" spans="1:4" ht="14.25" x14ac:dyDescent="0.2">
      <c r="A67" s="5" t="s">
        <v>43</v>
      </c>
      <c r="B67" s="36">
        <f>B68+B69+B70+B71</f>
        <v>8698</v>
      </c>
      <c r="C67" s="36">
        <f t="shared" ref="C67:D67" si="0">C68+C69+C70+C71</f>
        <v>47902</v>
      </c>
      <c r="D67" s="36">
        <f t="shared" si="0"/>
        <v>56152</v>
      </c>
    </row>
    <row r="68" spans="1:4" ht="14.25" x14ac:dyDescent="0.2">
      <c r="A68" s="5" t="s">
        <v>41</v>
      </c>
      <c r="B68" s="36">
        <v>0</v>
      </c>
      <c r="C68" s="36">
        <v>41574</v>
      </c>
      <c r="D68" s="36">
        <v>48742</v>
      </c>
    </row>
    <row r="69" spans="1:4" ht="14.25" x14ac:dyDescent="0.2">
      <c r="A69" s="5" t="s">
        <v>42</v>
      </c>
      <c r="B69" s="36">
        <v>8698</v>
      </c>
      <c r="C69" s="36">
        <v>6328</v>
      </c>
      <c r="D69" s="36">
        <v>7410</v>
      </c>
    </row>
    <row r="70" spans="1:4" ht="14.25" x14ac:dyDescent="0.2">
      <c r="A70" s="5" t="s">
        <v>40</v>
      </c>
      <c r="B70" s="36"/>
      <c r="C70" s="36"/>
      <c r="D70" s="36"/>
    </row>
    <row r="71" spans="1:4" ht="14.25" x14ac:dyDescent="0.2">
      <c r="A71" s="5" t="s">
        <v>39</v>
      </c>
      <c r="B71" s="36"/>
      <c r="C71" s="36"/>
      <c r="D71" s="36"/>
    </row>
    <row r="72" spans="1:4" ht="14.25" x14ac:dyDescent="0.2">
      <c r="A72" s="5" t="s">
        <v>97</v>
      </c>
      <c r="B72" s="36"/>
      <c r="C72" s="36"/>
      <c r="D72" s="36"/>
    </row>
    <row r="73" spans="1:4" ht="14.25" x14ac:dyDescent="0.2">
      <c r="A73" s="5" t="s">
        <v>98</v>
      </c>
      <c r="B73" s="36"/>
      <c r="C73" s="36"/>
      <c r="D73" s="36"/>
    </row>
    <row r="74" spans="1:4" ht="14.25" x14ac:dyDescent="0.2">
      <c r="A74" s="5"/>
    </row>
    <row r="75" spans="1:4" ht="14.25" x14ac:dyDescent="0.2">
      <c r="A75" s="5" t="s">
        <v>52</v>
      </c>
      <c r="B75" s="36">
        <f>B76+B77</f>
        <v>16817</v>
      </c>
      <c r="C75" s="36">
        <f t="shared" ref="C75:D75" si="1">C76+C77</f>
        <v>15818</v>
      </c>
      <c r="D75" s="36">
        <f t="shared" si="1"/>
        <v>19612</v>
      </c>
    </row>
    <row r="76" spans="1:4" ht="14.25" x14ac:dyDescent="0.2">
      <c r="A76" s="5" t="s">
        <v>45</v>
      </c>
      <c r="B76" s="36">
        <v>16123</v>
      </c>
      <c r="C76" s="36">
        <v>14371</v>
      </c>
      <c r="D76" s="36">
        <v>18277</v>
      </c>
    </row>
    <row r="77" spans="1:4" ht="14.25" x14ac:dyDescent="0.2">
      <c r="A77" s="5" t="s">
        <v>46</v>
      </c>
      <c r="B77" s="36">
        <v>694</v>
      </c>
      <c r="C77" s="36">
        <v>1447</v>
      </c>
      <c r="D77" s="36">
        <v>1335</v>
      </c>
    </row>
    <row r="78" spans="1:4" x14ac:dyDescent="0.2">
      <c r="A78" s="3"/>
    </row>
    <row r="79" spans="1:4" ht="15" x14ac:dyDescent="0.25">
      <c r="A79" s="4" t="s">
        <v>51</v>
      </c>
    </row>
    <row r="80" spans="1:4" x14ac:dyDescent="0.2">
      <c r="A80" s="3"/>
    </row>
    <row r="81" spans="1:4" ht="15" x14ac:dyDescent="0.25">
      <c r="A81" s="4" t="s">
        <v>48</v>
      </c>
    </row>
    <row r="82" spans="1:4" x14ac:dyDescent="0.2">
      <c r="A82" s="3"/>
    </row>
    <row r="83" spans="1:4" ht="14.25" x14ac:dyDescent="0.2">
      <c r="A83" s="5" t="s">
        <v>43</v>
      </c>
      <c r="B83" s="36">
        <f>B84+B85+B86+B87</f>
        <v>11624</v>
      </c>
      <c r="C83" s="36">
        <f t="shared" ref="C83:D83" si="2">C84+C85+C86+C87</f>
        <v>110414</v>
      </c>
      <c r="D83" s="36">
        <f t="shared" si="2"/>
        <v>128267</v>
      </c>
    </row>
    <row r="84" spans="1:4" ht="14.25" x14ac:dyDescent="0.2">
      <c r="A84" s="5" t="s">
        <v>41</v>
      </c>
      <c r="B84" s="36">
        <v>0</v>
      </c>
      <c r="C84" s="36">
        <v>101212</v>
      </c>
      <c r="D84" s="36">
        <v>116228</v>
      </c>
    </row>
    <row r="85" spans="1:4" ht="14.25" x14ac:dyDescent="0.2">
      <c r="A85" s="5" t="s">
        <v>42</v>
      </c>
      <c r="B85" s="36">
        <v>11624</v>
      </c>
      <c r="C85" s="36">
        <v>9202</v>
      </c>
      <c r="D85" s="36">
        <v>12039</v>
      </c>
    </row>
    <row r="86" spans="1:4" ht="14.25" x14ac:dyDescent="0.2">
      <c r="A86" s="5" t="s">
        <v>40</v>
      </c>
      <c r="B86" s="36"/>
      <c r="C86" s="36"/>
      <c r="D86" s="36"/>
    </row>
    <row r="87" spans="1:4" ht="14.25" x14ac:dyDescent="0.2">
      <c r="A87" s="5" t="s">
        <v>39</v>
      </c>
      <c r="B87" s="36"/>
      <c r="C87" s="36"/>
      <c r="D87" s="36"/>
    </row>
    <row r="88" spans="1:4" ht="14.25" x14ac:dyDescent="0.2">
      <c r="A88" s="5"/>
    </row>
    <row r="89" spans="1:4" ht="14.25" x14ac:dyDescent="0.2">
      <c r="A89" s="5" t="s">
        <v>44</v>
      </c>
      <c r="B89" s="36">
        <f>B90+B91</f>
        <v>15234</v>
      </c>
      <c r="C89" s="36">
        <f t="shared" ref="C89:D89" si="3">C90+C91</f>
        <v>14421</v>
      </c>
      <c r="D89" s="36">
        <f t="shared" si="3"/>
        <v>19057</v>
      </c>
    </row>
    <row r="90" spans="1:4" ht="14.25" x14ac:dyDescent="0.2">
      <c r="A90" s="5" t="s">
        <v>45</v>
      </c>
      <c r="B90" s="36">
        <v>14340</v>
      </c>
      <c r="C90" s="36">
        <v>13201</v>
      </c>
      <c r="D90" s="36">
        <v>17836</v>
      </c>
    </row>
    <row r="91" spans="1:4" ht="14.25" x14ac:dyDescent="0.2">
      <c r="A91" s="5" t="s">
        <v>46</v>
      </c>
      <c r="B91" s="36">
        <v>894</v>
      </c>
      <c r="C91" s="36">
        <v>1220</v>
      </c>
      <c r="D91" s="36">
        <v>1221</v>
      </c>
    </row>
    <row r="92" spans="1:4" x14ac:dyDescent="0.2">
      <c r="A92" s="3"/>
    </row>
    <row r="93" spans="1:4" ht="15" x14ac:dyDescent="0.25">
      <c r="A93" s="4" t="s">
        <v>49</v>
      </c>
    </row>
    <row r="94" spans="1:4" x14ac:dyDescent="0.2">
      <c r="A94" s="3"/>
    </row>
    <row r="95" spans="1:4" x14ac:dyDescent="0.2">
      <c r="A95" s="3" t="s">
        <v>50</v>
      </c>
      <c r="B95" s="36">
        <v>53666</v>
      </c>
      <c r="C95" s="36">
        <v>168244</v>
      </c>
      <c r="D95" s="36">
        <v>170016</v>
      </c>
    </row>
    <row r="96" spans="1:4" x14ac:dyDescent="0.2">
      <c r="A96" s="3"/>
    </row>
    <row r="97" spans="1:4" x14ac:dyDescent="0.2">
      <c r="A97" s="3"/>
    </row>
    <row r="98" spans="1:4" ht="15" x14ac:dyDescent="0.25">
      <c r="A98" s="4" t="s">
        <v>76</v>
      </c>
    </row>
    <row r="99" spans="1:4" x14ac:dyDescent="0.2">
      <c r="A99" s="3"/>
    </row>
    <row r="100" spans="1:4" ht="15" x14ac:dyDescent="0.25">
      <c r="A100" s="4" t="s">
        <v>53</v>
      </c>
    </row>
    <row r="101" spans="1:4" ht="14.25" x14ac:dyDescent="0.2">
      <c r="A101" s="6" t="s">
        <v>54</v>
      </c>
    </row>
    <row r="102" spans="1:4" ht="14.25" x14ac:dyDescent="0.2">
      <c r="A102" s="5" t="s">
        <v>55</v>
      </c>
      <c r="B102" s="36"/>
      <c r="C102" s="36">
        <v>3962</v>
      </c>
      <c r="D102" s="36">
        <v>3117</v>
      </c>
    </row>
    <row r="103" spans="1:4" x14ac:dyDescent="0.2">
      <c r="A103" s="54" t="s">
        <v>56</v>
      </c>
      <c r="B103" s="36"/>
      <c r="C103" s="36">
        <v>111</v>
      </c>
      <c r="D103" s="36">
        <v>141</v>
      </c>
    </row>
    <row r="104" spans="1:4" x14ac:dyDescent="0.2">
      <c r="A104" s="55"/>
    </row>
    <row r="105" spans="1:4" x14ac:dyDescent="0.2">
      <c r="A105" s="3"/>
    </row>
    <row r="106" spans="1:4" ht="14.25" x14ac:dyDescent="0.2">
      <c r="A106" s="6" t="s">
        <v>57</v>
      </c>
    </row>
    <row r="107" spans="1:4" ht="14.25" x14ac:dyDescent="0.2">
      <c r="A107" s="5" t="s">
        <v>58</v>
      </c>
      <c r="B107" s="36"/>
      <c r="C107" s="36">
        <v>416</v>
      </c>
      <c r="D107" s="36">
        <v>453</v>
      </c>
    </row>
    <row r="108" spans="1:4" ht="14.25" x14ac:dyDescent="0.2">
      <c r="A108" s="5" t="s">
        <v>59</v>
      </c>
      <c r="B108" s="36"/>
      <c r="C108" s="36"/>
      <c r="D108" s="36">
        <v>45</v>
      </c>
    </row>
    <row r="109" spans="1:4" ht="14.25" x14ac:dyDescent="0.2">
      <c r="A109" s="5"/>
    </row>
    <row r="110" spans="1:4" ht="14.25" x14ac:dyDescent="0.2">
      <c r="A110" s="6" t="s">
        <v>60</v>
      </c>
    </row>
    <row r="111" spans="1:4" ht="14.25" x14ac:dyDescent="0.2">
      <c r="A111" s="5" t="s">
        <v>61</v>
      </c>
      <c r="B111" s="36"/>
      <c r="C111" s="36">
        <v>134</v>
      </c>
      <c r="D111" s="36">
        <v>108</v>
      </c>
    </row>
    <row r="112" spans="1:4" ht="14.25" x14ac:dyDescent="0.2">
      <c r="A112" s="5"/>
    </row>
    <row r="113" spans="1:4" ht="14.25" x14ac:dyDescent="0.2">
      <c r="A113" s="6" t="s">
        <v>62</v>
      </c>
    </row>
    <row r="114" spans="1:4" x14ac:dyDescent="0.2">
      <c r="A114" s="54" t="s">
        <v>63</v>
      </c>
      <c r="B114" s="36"/>
      <c r="C114" s="36">
        <v>7565</v>
      </c>
      <c r="D114" s="36">
        <v>2346</v>
      </c>
    </row>
    <row r="115" spans="1:4" x14ac:dyDescent="0.2">
      <c r="A115" s="55"/>
    </row>
    <row r="116" spans="1:4" ht="14.25" x14ac:dyDescent="0.2">
      <c r="A116" s="5"/>
    </row>
    <row r="117" spans="1:4" ht="14.25" x14ac:dyDescent="0.2">
      <c r="A117" s="6" t="s">
        <v>64</v>
      </c>
    </row>
    <row r="118" spans="1:4" ht="14.25" x14ac:dyDescent="0.2">
      <c r="A118" s="5" t="s">
        <v>61</v>
      </c>
      <c r="B118" s="36"/>
      <c r="C118" s="36">
        <v>8110</v>
      </c>
      <c r="D118" s="36">
        <v>8208</v>
      </c>
    </row>
    <row r="119" spans="1:4" ht="14.25" x14ac:dyDescent="0.2">
      <c r="A119" s="5"/>
    </row>
    <row r="120" spans="1:4" ht="14.25" x14ac:dyDescent="0.2">
      <c r="A120" s="6" t="s">
        <v>65</v>
      </c>
    </row>
    <row r="121" spans="1:4" ht="14.25" x14ac:dyDescent="0.2">
      <c r="A121" s="5" t="s">
        <v>66</v>
      </c>
      <c r="B121" s="36"/>
      <c r="C121" s="36">
        <v>416</v>
      </c>
      <c r="D121" s="36">
        <v>39</v>
      </c>
    </row>
    <row r="122" spans="1:4" ht="14.25" x14ac:dyDescent="0.2">
      <c r="A122" s="5"/>
    </row>
    <row r="123" spans="1:4" ht="14.25" x14ac:dyDescent="0.2">
      <c r="A123" s="6" t="s">
        <v>67</v>
      </c>
    </row>
    <row r="124" spans="1:4" ht="14.25" x14ac:dyDescent="0.2">
      <c r="A124" s="5" t="s">
        <v>68</v>
      </c>
      <c r="B124" s="36"/>
      <c r="C124" s="36">
        <v>1577</v>
      </c>
      <c r="D124" s="36">
        <v>2136</v>
      </c>
    </row>
    <row r="125" spans="1:4" ht="14.25" x14ac:dyDescent="0.2">
      <c r="A125" s="5"/>
    </row>
    <row r="126" spans="1:4" ht="15" x14ac:dyDescent="0.25">
      <c r="A126" s="4" t="s">
        <v>93</v>
      </c>
    </row>
    <row r="127" spans="1:4" ht="14.25" x14ac:dyDescent="0.2">
      <c r="A127" s="5" t="s">
        <v>58</v>
      </c>
      <c r="B127" s="36"/>
      <c r="C127" s="36"/>
      <c r="D127" s="36">
        <v>1132</v>
      </c>
    </row>
    <row r="128" spans="1:4" x14ac:dyDescent="0.2">
      <c r="A128" s="3"/>
    </row>
    <row r="129" spans="1:4" ht="15" x14ac:dyDescent="0.25">
      <c r="A129" s="4" t="s">
        <v>69</v>
      </c>
    </row>
    <row r="130" spans="1:4" ht="14.25" x14ac:dyDescent="0.2">
      <c r="A130" s="5" t="s">
        <v>70</v>
      </c>
      <c r="B130" s="36"/>
      <c r="C130" s="36"/>
      <c r="D130" s="36">
        <v>17903</v>
      </c>
    </row>
    <row r="131" spans="1:4" x14ac:dyDescent="0.2">
      <c r="A131" s="3"/>
    </row>
    <row r="132" spans="1:4" ht="15" x14ac:dyDescent="0.25">
      <c r="A132" s="4" t="s">
        <v>71</v>
      </c>
    </row>
    <row r="133" spans="1:4" ht="14.25" x14ac:dyDescent="0.2">
      <c r="A133" s="6" t="s">
        <v>72</v>
      </c>
    </row>
    <row r="134" spans="1:4" ht="14.25" x14ac:dyDescent="0.2">
      <c r="A134" s="5" t="s">
        <v>73</v>
      </c>
      <c r="B134" s="36"/>
      <c r="C134" s="36"/>
      <c r="D134" s="36">
        <v>29</v>
      </c>
    </row>
    <row r="135" spans="1:4" x14ac:dyDescent="0.2">
      <c r="A135" s="3"/>
    </row>
    <row r="136" spans="1:4" ht="14.25" x14ac:dyDescent="0.2">
      <c r="A136" s="6" t="s">
        <v>74</v>
      </c>
    </row>
    <row r="137" spans="1:4" ht="14.25" x14ac:dyDescent="0.2">
      <c r="A137" s="5" t="s">
        <v>73</v>
      </c>
      <c r="B137" s="36"/>
      <c r="C137" s="36"/>
      <c r="D137" s="36">
        <v>27</v>
      </c>
    </row>
    <row r="138" spans="1:4" ht="14.25" x14ac:dyDescent="0.2">
      <c r="A138" s="5" t="s">
        <v>75</v>
      </c>
      <c r="B138" s="36"/>
      <c r="C138" s="36"/>
      <c r="D138" s="36"/>
    </row>
    <row r="139" spans="1:4" ht="14.25" x14ac:dyDescent="0.2">
      <c r="A139" s="5"/>
    </row>
    <row r="140" spans="1:4" ht="14.25" x14ac:dyDescent="0.2">
      <c r="A140" s="6" t="s">
        <v>79</v>
      </c>
    </row>
    <row r="141" spans="1:4" ht="14.25" x14ac:dyDescent="0.2">
      <c r="A141" s="5" t="s">
        <v>80</v>
      </c>
      <c r="B141" s="36"/>
      <c r="C141" s="36"/>
      <c r="D141" s="36">
        <v>113</v>
      </c>
    </row>
    <row r="142" spans="1:4" ht="14.25" x14ac:dyDescent="0.2">
      <c r="A142" s="5"/>
    </row>
    <row r="143" spans="1:4" ht="14.25" x14ac:dyDescent="0.2">
      <c r="A143" s="6" t="s">
        <v>81</v>
      </c>
    </row>
    <row r="144" spans="1:4" ht="14.25" x14ac:dyDescent="0.2">
      <c r="A144" s="5" t="s">
        <v>82</v>
      </c>
      <c r="B144" s="36"/>
      <c r="C144" s="36"/>
      <c r="D144" s="36">
        <v>113</v>
      </c>
    </row>
    <row r="145" spans="1:4" ht="14.25" x14ac:dyDescent="0.2">
      <c r="A145" s="5" t="s">
        <v>83</v>
      </c>
      <c r="B145" s="36"/>
      <c r="C145" s="36"/>
      <c r="D145" s="36">
        <v>85</v>
      </c>
    </row>
    <row r="146" spans="1:4" ht="14.25" x14ac:dyDescent="0.2">
      <c r="A146" s="5" t="s">
        <v>85</v>
      </c>
      <c r="B146" s="36"/>
      <c r="C146" s="36"/>
      <c r="D146" s="36">
        <v>75</v>
      </c>
    </row>
    <row r="147" spans="1:4" ht="14.25" x14ac:dyDescent="0.2">
      <c r="A147" s="5" t="s">
        <v>84</v>
      </c>
      <c r="B147" s="36"/>
      <c r="C147" s="36"/>
      <c r="D147" s="36">
        <v>67</v>
      </c>
    </row>
    <row r="148" spans="1:4" ht="14.25" x14ac:dyDescent="0.2">
      <c r="A148" s="5"/>
    </row>
    <row r="149" spans="1:4" ht="14.25" x14ac:dyDescent="0.2">
      <c r="A149" s="6" t="s">
        <v>86</v>
      </c>
    </row>
    <row r="150" spans="1:4" ht="14.25" x14ac:dyDescent="0.2">
      <c r="A150" s="5" t="s">
        <v>87</v>
      </c>
      <c r="B150" s="36"/>
      <c r="C150" s="36">
        <v>269</v>
      </c>
      <c r="D150" s="36">
        <v>585</v>
      </c>
    </row>
    <row r="151" spans="1:4" ht="14.25" x14ac:dyDescent="0.2">
      <c r="A151" s="5" t="s">
        <v>88</v>
      </c>
      <c r="B151" s="36"/>
      <c r="C151" s="36">
        <v>6</v>
      </c>
      <c r="D151" s="36">
        <v>9</v>
      </c>
    </row>
    <row r="152" spans="1:4" ht="14.25" x14ac:dyDescent="0.2">
      <c r="A152" s="5"/>
    </row>
    <row r="153" spans="1:4" ht="15" x14ac:dyDescent="0.25">
      <c r="A153" s="4" t="s">
        <v>89</v>
      </c>
    </row>
    <row r="154" spans="1:4" ht="14.25" x14ac:dyDescent="0.2">
      <c r="A154" s="5" t="s">
        <v>90</v>
      </c>
      <c r="B154" s="36"/>
      <c r="C154" s="36">
        <v>871</v>
      </c>
      <c r="D154" s="36">
        <v>995</v>
      </c>
    </row>
    <row r="155" spans="1:4" ht="14.25" x14ac:dyDescent="0.2">
      <c r="A155" s="5" t="s">
        <v>91</v>
      </c>
      <c r="B155" s="36"/>
      <c r="C155" s="36">
        <v>36</v>
      </c>
      <c r="D155" s="36">
        <v>43</v>
      </c>
    </row>
    <row r="156" spans="1:4" ht="14.25" x14ac:dyDescent="0.2">
      <c r="A156" s="5" t="s">
        <v>92</v>
      </c>
      <c r="B156" s="36"/>
      <c r="C156" s="36">
        <v>22</v>
      </c>
      <c r="D156" s="36">
        <v>11</v>
      </c>
    </row>
  </sheetData>
  <customSheetViews>
    <customSheetView guid="{66F6D444-484F-4847-A096-8E656F6E47AC}">
      <pane ySplit="1" topLeftCell="A2" activePane="bottomLeft" state="frozen"/>
      <selection pane="bottomLeft" activeCell="C22" sqref="C22"/>
      <pageMargins left="0.7" right="0.7" top="0.75" bottom="0.75" header="0.3" footer="0.3"/>
      <pageSetup paperSize="9" orientation="portrait" r:id="rId1"/>
    </customSheetView>
    <customSheetView guid="{4776FF7B-3A99-451A-BE5A-F910854CFE94}">
      <pane ySplit="1" topLeftCell="A2" activePane="bottomLeft" state="frozen"/>
      <selection pane="bottomLeft" activeCell="D20" sqref="D20"/>
      <pageMargins left="0.7" right="0.7" top="0.75" bottom="0.75" header="0.3" footer="0.3"/>
      <pageSetup paperSize="9" orientation="portrait" r:id="rId2"/>
    </customSheetView>
    <customSheetView guid="{4B41C33D-B803-4B4D-B1EF-C9E0FFE861CB}">
      <pane ySplit="1" topLeftCell="A17" activePane="bottomLeft" state="frozen"/>
      <selection pane="bottomLeft" activeCell="B52" sqref="B52"/>
      <pageMargins left="0.7" right="0.7" top="0.75" bottom="0.75" header="0.3" footer="0.3"/>
    </customSheetView>
    <customSheetView guid="{AFC8CB82-161E-46C9-81BF-331389028552}">
      <pane ySplit="1" topLeftCell="A2" activePane="bottomLeft" state="frozen"/>
      <selection pane="bottomLeft" activeCell="C12" sqref="C12"/>
      <pageMargins left="0.7" right="0.7" top="0.75" bottom="0.75" header="0.3" footer="0.3"/>
    </customSheetView>
    <customSheetView guid="{850E7E14-71D6-4C44-8A78-F6DCD1226F15}">
      <pane ySplit="1" topLeftCell="A2" activePane="bottomLeft" state="frozen"/>
      <selection pane="bottomLeft" activeCell="F68" sqref="F68"/>
      <pageMargins left="0.7" right="0.7" top="0.75" bottom="0.75" header="0.3" footer="0.3"/>
    </customSheetView>
    <customSheetView guid="{5E667F79-E8E5-4828-BF97-0B39D02FA3C3}">
      <pane ySplit="1" topLeftCell="A2" activePane="bottomLeft" state="frozen"/>
      <selection pane="bottomLeft" activeCell="F68" sqref="F68"/>
      <pageMargins left="0.7" right="0.7" top="0.75" bottom="0.75" header="0.3" footer="0.3"/>
    </customSheetView>
    <customSheetView guid="{DA0DFDF4-652D-4F94-8D55-AAD05F778EB5}">
      <pane ySplit="1" topLeftCell="A17" activePane="bottomLeft" state="frozen"/>
      <selection pane="bottomLeft" activeCell="B52" sqref="B52"/>
      <pageMargins left="0.7" right="0.7" top="0.75" bottom="0.75" header="0.3" footer="0.3"/>
      <pageSetup paperSize="9" orientation="portrait" r:id="rId3"/>
    </customSheetView>
    <customSheetView guid="{15B91CFC-DD8A-4D92-ACDB-6090A9391925}">
      <pane ySplit="1" topLeftCell="A65" activePane="bottomLeft" state="frozen"/>
      <selection pane="bottomLeft" activeCell="C56" sqref="C56"/>
      <pageMargins left="0.7" right="0.7" top="0.75" bottom="0.75" header="0.3" footer="0.3"/>
      <pageSetup paperSize="9" orientation="portrait" r:id="rId4"/>
    </customSheetView>
  </customSheetViews>
  <mergeCells count="2">
    <mergeCell ref="A103:A104"/>
    <mergeCell ref="A114:A115"/>
  </mergeCells>
  <pageMargins left="0.7" right="0.7" top="0.75" bottom="0.75" header="0.3" footer="0.3"/>
  <pageSetup paperSize="9" orientation="portrait"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156"/>
  <sheetViews>
    <sheetView workbookViewId="0">
      <pane ySplit="1" topLeftCell="A92" activePane="bottomLeft" state="frozen"/>
      <selection activeCell="F68" sqref="F68"/>
      <selection pane="bottomLeft" activeCell="D127" sqref="D127"/>
    </sheetView>
  </sheetViews>
  <sheetFormatPr defaultRowHeight="12.75" x14ac:dyDescent="0.2"/>
  <cols>
    <col min="1" max="1" width="47.5703125" style="7" customWidth="1"/>
    <col min="2" max="4" width="12.5703125" customWidth="1"/>
    <col min="5" max="5" width="12.5703125" style="7" customWidth="1"/>
    <col min="6" max="111" width="9.140625" style="7"/>
  </cols>
  <sheetData>
    <row r="1" spans="1:111" s="28" customFormat="1" ht="15.75" customHeight="1" x14ac:dyDescent="0.2">
      <c r="A1" s="26" t="s">
        <v>37</v>
      </c>
      <c r="B1" s="27">
        <v>2011</v>
      </c>
      <c r="C1" s="27">
        <v>2012</v>
      </c>
      <c r="D1" s="27">
        <v>2013</v>
      </c>
      <c r="E1" s="29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</row>
    <row r="2" spans="1:111" s="7" customFormat="1" ht="15" x14ac:dyDescent="0.2">
      <c r="A2" s="1"/>
    </row>
    <row r="3" spans="1:111" s="7" customFormat="1" ht="15" x14ac:dyDescent="0.2">
      <c r="A3" s="1" t="s">
        <v>78</v>
      </c>
    </row>
    <row r="4" spans="1:111" s="7" customFormat="1" ht="15" x14ac:dyDescent="0.2">
      <c r="A4" s="1"/>
    </row>
    <row r="5" spans="1:111" ht="15" x14ac:dyDescent="0.2">
      <c r="A5" s="1" t="s">
        <v>0</v>
      </c>
    </row>
    <row r="6" spans="1:111" ht="14.25" x14ac:dyDescent="0.2">
      <c r="A6" s="2" t="s">
        <v>22</v>
      </c>
      <c r="B6" s="36">
        <f>34967-30001</f>
        <v>4966</v>
      </c>
      <c r="C6" s="36">
        <f>5398-C8</f>
        <v>3967</v>
      </c>
      <c r="D6" s="48">
        <v>5538</v>
      </c>
    </row>
    <row r="7" spans="1:111" ht="14.25" x14ac:dyDescent="0.2">
      <c r="A7" s="2" t="s">
        <v>23</v>
      </c>
      <c r="B7" s="36"/>
      <c r="C7" s="36">
        <v>75</v>
      </c>
      <c r="D7" s="36">
        <v>76.599999999999994</v>
      </c>
    </row>
    <row r="8" spans="1:111" ht="14.25" x14ac:dyDescent="0.2">
      <c r="A8" s="2" t="s">
        <v>24</v>
      </c>
      <c r="B8" s="36"/>
      <c r="C8" s="36">
        <f>(2601*0.4)-0.4+391</f>
        <v>1431</v>
      </c>
      <c r="D8" s="36">
        <v>130</v>
      </c>
    </row>
    <row r="9" spans="1:111" ht="14.25" x14ac:dyDescent="0.2">
      <c r="A9" s="2"/>
    </row>
    <row r="10" spans="1:111" ht="15" x14ac:dyDescent="0.2">
      <c r="A10" s="1" t="s">
        <v>1</v>
      </c>
    </row>
    <row r="11" spans="1:111" ht="14.25" x14ac:dyDescent="0.2">
      <c r="A11" s="2" t="s">
        <v>2</v>
      </c>
      <c r="B11" s="36">
        <v>3607</v>
      </c>
      <c r="C11" s="36">
        <v>3179</v>
      </c>
      <c r="D11" s="36">
        <v>4098</v>
      </c>
    </row>
    <row r="12" spans="1:111" ht="14.25" x14ac:dyDescent="0.2">
      <c r="A12" s="2" t="s">
        <v>3</v>
      </c>
      <c r="B12" s="36">
        <v>1990</v>
      </c>
      <c r="C12" s="36">
        <v>2221</v>
      </c>
      <c r="D12" s="36">
        <v>3368</v>
      </c>
    </row>
    <row r="13" spans="1:111" ht="14.25" x14ac:dyDescent="0.2">
      <c r="A13" s="2" t="s">
        <v>4</v>
      </c>
      <c r="B13" s="36">
        <v>14120</v>
      </c>
      <c r="C13" s="36">
        <v>11953</v>
      </c>
      <c r="D13" s="36">
        <v>8278</v>
      </c>
    </row>
    <row r="14" spans="1:111" ht="28.5" x14ac:dyDescent="0.2">
      <c r="A14" s="2" t="s">
        <v>5</v>
      </c>
      <c r="B14" s="39">
        <v>0.85599999999999998</v>
      </c>
      <c r="C14" s="39">
        <v>0.60980000000000001</v>
      </c>
      <c r="D14" s="49">
        <v>0.84</v>
      </c>
    </row>
    <row r="15" spans="1:111" ht="14.25" x14ac:dyDescent="0.2">
      <c r="A15" s="2"/>
    </row>
    <row r="16" spans="1:111" ht="15" x14ac:dyDescent="0.2">
      <c r="A16" s="1" t="s">
        <v>6</v>
      </c>
    </row>
    <row r="17" spans="1:4" ht="14.25" x14ac:dyDescent="0.2">
      <c r="A17" s="2" t="s">
        <v>25</v>
      </c>
      <c r="B17" s="36">
        <v>166668</v>
      </c>
      <c r="C17" s="36">
        <v>159308</v>
      </c>
      <c r="D17" s="36">
        <v>160395</v>
      </c>
    </row>
    <row r="18" spans="1:4" ht="14.25" x14ac:dyDescent="0.2">
      <c r="A18" s="2" t="s">
        <v>26</v>
      </c>
      <c r="B18" s="36">
        <v>421277</v>
      </c>
      <c r="C18" s="36">
        <v>98816</v>
      </c>
      <c r="D18" s="36">
        <v>104688</v>
      </c>
    </row>
    <row r="19" spans="1:4" ht="14.25" x14ac:dyDescent="0.2">
      <c r="A19" s="2" t="s">
        <v>7</v>
      </c>
      <c r="B19" s="36">
        <v>255900</v>
      </c>
      <c r="C19" s="36">
        <v>259622</v>
      </c>
      <c r="D19" s="36">
        <v>236422</v>
      </c>
    </row>
    <row r="20" spans="1:4" ht="14.25" x14ac:dyDescent="0.2">
      <c r="A20" s="2"/>
    </row>
    <row r="21" spans="1:4" ht="15" x14ac:dyDescent="0.2">
      <c r="A21" s="1" t="s">
        <v>8</v>
      </c>
    </row>
    <row r="22" spans="1:4" ht="14.25" x14ac:dyDescent="0.2">
      <c r="A22" s="2" t="s">
        <v>28</v>
      </c>
      <c r="B22" s="33">
        <v>31808</v>
      </c>
      <c r="C22" s="33">
        <v>25620</v>
      </c>
      <c r="D22" s="33">
        <v>28767</v>
      </c>
    </row>
    <row r="23" spans="1:4" ht="14.25" x14ac:dyDescent="0.2">
      <c r="A23" s="2"/>
    </row>
    <row r="24" spans="1:4" ht="14.25" x14ac:dyDescent="0.2">
      <c r="A24" s="2" t="s">
        <v>9</v>
      </c>
      <c r="B24" s="32">
        <v>15536</v>
      </c>
      <c r="C24" s="32">
        <v>13170</v>
      </c>
      <c r="D24" s="32">
        <v>14427</v>
      </c>
    </row>
    <row r="25" spans="1:4" ht="14.25" x14ac:dyDescent="0.2">
      <c r="A25" s="2" t="s">
        <v>10</v>
      </c>
      <c r="B25" s="32">
        <v>5911</v>
      </c>
      <c r="C25" s="32">
        <v>4066</v>
      </c>
      <c r="D25" s="32">
        <v>4281</v>
      </c>
    </row>
    <row r="26" spans="1:4" ht="14.25" x14ac:dyDescent="0.2">
      <c r="A26" s="2" t="s">
        <v>11</v>
      </c>
      <c r="B26" s="32">
        <v>1636</v>
      </c>
      <c r="C26" s="32">
        <v>1909</v>
      </c>
      <c r="D26" s="32">
        <v>2593</v>
      </c>
    </row>
    <row r="27" spans="1:4" ht="14.25" x14ac:dyDescent="0.2">
      <c r="A27" s="2" t="s">
        <v>20</v>
      </c>
      <c r="B27" s="32">
        <v>685</v>
      </c>
      <c r="C27" s="32">
        <v>553</v>
      </c>
      <c r="D27" s="32">
        <v>888</v>
      </c>
    </row>
    <row r="28" spans="1:4" ht="14.25" x14ac:dyDescent="0.2">
      <c r="A28" s="2" t="s">
        <v>21</v>
      </c>
      <c r="B28" s="32">
        <v>2832</v>
      </c>
      <c r="C28" s="32">
        <v>2558</v>
      </c>
      <c r="D28" s="32">
        <v>1497</v>
      </c>
    </row>
    <row r="29" spans="1:4" ht="14.25" x14ac:dyDescent="0.2">
      <c r="A29" s="2" t="s">
        <v>29</v>
      </c>
      <c r="B29" s="32">
        <v>2834</v>
      </c>
      <c r="C29" s="32">
        <v>1391</v>
      </c>
      <c r="D29" s="32">
        <v>1598</v>
      </c>
    </row>
    <row r="30" spans="1:4" ht="14.25" x14ac:dyDescent="0.2">
      <c r="A30" s="2" t="s">
        <v>30</v>
      </c>
      <c r="B30" s="32">
        <v>1504</v>
      </c>
      <c r="C30" s="32">
        <v>1103</v>
      </c>
      <c r="D30" s="32">
        <v>1244</v>
      </c>
    </row>
    <row r="31" spans="1:4" ht="14.25" x14ac:dyDescent="0.2">
      <c r="A31" s="2" t="s">
        <v>31</v>
      </c>
      <c r="B31" s="32">
        <v>870</v>
      </c>
      <c r="C31" s="32">
        <v>870</v>
      </c>
      <c r="D31" s="32">
        <v>2239</v>
      </c>
    </row>
    <row r="32" spans="1:4" ht="14.1" x14ac:dyDescent="0.25">
      <c r="A32" s="2"/>
    </row>
    <row r="33" spans="1:4" ht="14.1" x14ac:dyDescent="0.25">
      <c r="A33" s="1"/>
    </row>
    <row r="34" spans="1:4" ht="14.1" x14ac:dyDescent="0.25">
      <c r="A34" s="1"/>
    </row>
    <row r="35" spans="1:4" ht="14.1" x14ac:dyDescent="0.25">
      <c r="A35" s="1" t="s">
        <v>12</v>
      </c>
    </row>
    <row r="36" spans="1:4" ht="14.1" x14ac:dyDescent="0.25">
      <c r="A36" s="1"/>
    </row>
    <row r="37" spans="1:4" ht="14.1" x14ac:dyDescent="0.25">
      <c r="A37" s="1" t="s">
        <v>0</v>
      </c>
    </row>
    <row r="38" spans="1:4" ht="14.1" x14ac:dyDescent="0.25">
      <c r="A38" s="2" t="s">
        <v>13</v>
      </c>
      <c r="B38" s="36">
        <v>42</v>
      </c>
      <c r="C38" s="36">
        <v>24</v>
      </c>
      <c r="D38" s="36">
        <v>21</v>
      </c>
    </row>
    <row r="39" spans="1:4" ht="14.25" x14ac:dyDescent="0.2">
      <c r="A39" s="2" t="s">
        <v>14</v>
      </c>
      <c r="B39" s="36">
        <v>0</v>
      </c>
      <c r="C39" s="36">
        <v>11</v>
      </c>
      <c r="D39" s="36">
        <v>6</v>
      </c>
    </row>
    <row r="40" spans="1:4" ht="14.25" x14ac:dyDescent="0.2">
      <c r="A40" s="2" t="s">
        <v>15</v>
      </c>
      <c r="B40" s="36"/>
      <c r="C40" s="36">
        <v>1315</v>
      </c>
      <c r="D40" s="36">
        <v>1907</v>
      </c>
    </row>
    <row r="41" spans="1:4" ht="14.25" x14ac:dyDescent="0.2">
      <c r="A41" s="2"/>
    </row>
    <row r="42" spans="1:4" ht="15" x14ac:dyDescent="0.2">
      <c r="A42" s="1" t="s">
        <v>16</v>
      </c>
    </row>
    <row r="43" spans="1:4" ht="14.25" x14ac:dyDescent="0.2">
      <c r="A43" s="2" t="s">
        <v>17</v>
      </c>
      <c r="B43" s="36">
        <v>10</v>
      </c>
      <c r="C43" s="36">
        <v>9</v>
      </c>
      <c r="D43" s="36">
        <v>13</v>
      </c>
    </row>
    <row r="44" spans="1:4" ht="14.25" x14ac:dyDescent="0.2">
      <c r="A44" s="2" t="s">
        <v>18</v>
      </c>
      <c r="B44" s="36">
        <v>2</v>
      </c>
      <c r="C44" s="36">
        <v>1</v>
      </c>
      <c r="D44" s="36">
        <v>2</v>
      </c>
    </row>
    <row r="45" spans="1:4" ht="14.25" x14ac:dyDescent="0.2">
      <c r="A45" s="2" t="s">
        <v>19</v>
      </c>
      <c r="B45" s="36">
        <v>225</v>
      </c>
      <c r="C45" s="36">
        <v>218</v>
      </c>
      <c r="D45" s="36">
        <v>77</v>
      </c>
    </row>
    <row r="46" spans="1:4" ht="14.25" x14ac:dyDescent="0.2">
      <c r="A46" s="2"/>
    </row>
    <row r="47" spans="1:4" ht="15" x14ac:dyDescent="0.2">
      <c r="A47" s="1" t="s">
        <v>6</v>
      </c>
    </row>
    <row r="48" spans="1:4" ht="14.25" x14ac:dyDescent="0.2">
      <c r="A48" s="2"/>
    </row>
    <row r="49" spans="1:4" ht="14.25" x14ac:dyDescent="0.2">
      <c r="A49" s="2" t="s">
        <v>18</v>
      </c>
      <c r="B49" s="36">
        <v>98</v>
      </c>
      <c r="C49" s="36">
        <v>77</v>
      </c>
      <c r="D49" s="36">
        <v>84</v>
      </c>
    </row>
    <row r="50" spans="1:4" ht="14.25" x14ac:dyDescent="0.2">
      <c r="A50" s="2" t="s">
        <v>19</v>
      </c>
      <c r="B50" s="36">
        <v>2443</v>
      </c>
      <c r="C50" s="36">
        <v>1383</v>
      </c>
      <c r="D50" s="36">
        <v>1426</v>
      </c>
    </row>
    <row r="51" spans="1:4" ht="14.25" x14ac:dyDescent="0.2">
      <c r="A51" s="14" t="s">
        <v>95</v>
      </c>
      <c r="B51" s="36">
        <v>200</v>
      </c>
      <c r="C51" s="36">
        <v>187</v>
      </c>
      <c r="D51" s="36">
        <v>181</v>
      </c>
    </row>
    <row r="52" spans="1:4" ht="14.25" x14ac:dyDescent="0.2">
      <c r="A52" s="2" t="s">
        <v>27</v>
      </c>
      <c r="B52" s="36">
        <v>4319</v>
      </c>
      <c r="C52" s="36">
        <v>2703</v>
      </c>
      <c r="D52" s="36">
        <v>4714</v>
      </c>
    </row>
    <row r="53" spans="1:4" ht="14.25" x14ac:dyDescent="0.2">
      <c r="A53" s="2"/>
    </row>
    <row r="54" spans="1:4" ht="15" x14ac:dyDescent="0.2">
      <c r="A54" s="1" t="s">
        <v>8</v>
      </c>
    </row>
    <row r="55" spans="1:4" ht="14.25" x14ac:dyDescent="0.2">
      <c r="A55" s="2" t="s">
        <v>19</v>
      </c>
      <c r="B55" s="32">
        <v>10567</v>
      </c>
      <c r="C55" s="32">
        <v>8263</v>
      </c>
      <c r="D55" s="32">
        <v>7474</v>
      </c>
    </row>
    <row r="56" spans="1:4" ht="14.25" x14ac:dyDescent="0.2">
      <c r="A56" s="2" t="s">
        <v>32</v>
      </c>
      <c r="B56" s="32">
        <v>7</v>
      </c>
      <c r="C56" s="32">
        <v>7</v>
      </c>
      <c r="D56" s="32">
        <v>6</v>
      </c>
    </row>
    <row r="57" spans="1:4" ht="14.25" x14ac:dyDescent="0.2">
      <c r="A57" s="2" t="s">
        <v>17</v>
      </c>
      <c r="B57" s="32">
        <v>121</v>
      </c>
      <c r="C57" s="32">
        <v>100</v>
      </c>
      <c r="D57" s="32">
        <v>456</v>
      </c>
    </row>
    <row r="58" spans="1:4" ht="14.25" x14ac:dyDescent="0.2">
      <c r="A58" s="2" t="s">
        <v>33</v>
      </c>
      <c r="B58" s="32">
        <v>33</v>
      </c>
      <c r="C58" s="32">
        <v>41</v>
      </c>
      <c r="D58" s="32">
        <v>48</v>
      </c>
    </row>
    <row r="59" spans="1:4" ht="14.25" x14ac:dyDescent="0.2">
      <c r="A59" s="2" t="s">
        <v>34</v>
      </c>
      <c r="B59" s="33">
        <v>1899</v>
      </c>
      <c r="C59" s="33">
        <v>1950</v>
      </c>
      <c r="D59" s="33">
        <v>4164</v>
      </c>
    </row>
    <row r="60" spans="1:4" x14ac:dyDescent="0.2">
      <c r="A60" s="3"/>
    </row>
    <row r="61" spans="1:4" x14ac:dyDescent="0.2">
      <c r="A61" s="3"/>
    </row>
    <row r="62" spans="1:4" x14ac:dyDescent="0.2">
      <c r="A62" s="3"/>
    </row>
    <row r="63" spans="1:4" ht="15" x14ac:dyDescent="0.25">
      <c r="A63" s="4" t="s">
        <v>77</v>
      </c>
    </row>
    <row r="64" spans="1:4" ht="14.25" x14ac:dyDescent="0.2">
      <c r="A64" s="5"/>
    </row>
    <row r="65" spans="1:4" ht="15" x14ac:dyDescent="0.25">
      <c r="A65" s="4" t="s">
        <v>47</v>
      </c>
    </row>
    <row r="66" spans="1:4" x14ac:dyDescent="0.2">
      <c r="A66" s="3"/>
    </row>
    <row r="67" spans="1:4" ht="14.25" x14ac:dyDescent="0.2">
      <c r="A67" s="5" t="s">
        <v>43</v>
      </c>
      <c r="B67" s="36">
        <f>B68+B69+B70+B71</f>
        <v>25912</v>
      </c>
      <c r="C67" s="36">
        <f t="shared" ref="C67:D67" si="0">C68+C69+C70+C71</f>
        <v>49625</v>
      </c>
      <c r="D67" s="36">
        <f t="shared" si="0"/>
        <v>42605</v>
      </c>
    </row>
    <row r="68" spans="1:4" ht="14.25" x14ac:dyDescent="0.2">
      <c r="A68" s="5" t="s">
        <v>41</v>
      </c>
      <c r="B68" s="36">
        <v>0</v>
      </c>
      <c r="C68" s="36">
        <v>30432</v>
      </c>
      <c r="D68" s="36">
        <v>21179</v>
      </c>
    </row>
    <row r="69" spans="1:4" ht="14.25" x14ac:dyDescent="0.2">
      <c r="A69" s="5" t="s">
        <v>42</v>
      </c>
      <c r="B69" s="36">
        <v>3617</v>
      </c>
      <c r="C69" s="36">
        <v>3190</v>
      </c>
      <c r="D69" s="36">
        <v>4062</v>
      </c>
    </row>
    <row r="70" spans="1:4" ht="14.25" x14ac:dyDescent="0.2">
      <c r="A70" s="5" t="s">
        <v>40</v>
      </c>
      <c r="B70" s="36">
        <v>22052</v>
      </c>
      <c r="C70" s="36">
        <v>16003</v>
      </c>
      <c r="D70" s="36">
        <v>17364</v>
      </c>
    </row>
    <row r="71" spans="1:4" ht="14.25" x14ac:dyDescent="0.2">
      <c r="A71" s="5" t="s">
        <v>39</v>
      </c>
      <c r="B71" s="36">
        <v>243</v>
      </c>
      <c r="C71" s="36">
        <v>0</v>
      </c>
      <c r="D71" s="36"/>
    </row>
    <row r="72" spans="1:4" ht="14.25" x14ac:dyDescent="0.2">
      <c r="A72" s="5" t="s">
        <v>97</v>
      </c>
      <c r="B72" s="36"/>
      <c r="C72" s="36"/>
      <c r="D72" s="36"/>
    </row>
    <row r="73" spans="1:4" ht="14.25" x14ac:dyDescent="0.2">
      <c r="A73" s="5" t="s">
        <v>98</v>
      </c>
      <c r="B73" s="36"/>
      <c r="C73" s="36"/>
      <c r="D73" s="36"/>
    </row>
    <row r="74" spans="1:4" ht="14.25" x14ac:dyDescent="0.2">
      <c r="A74" s="5"/>
    </row>
    <row r="75" spans="1:4" ht="14.25" x14ac:dyDescent="0.2">
      <c r="A75" s="5" t="s">
        <v>52</v>
      </c>
      <c r="B75" s="36">
        <f>B76+B77</f>
        <v>20007</v>
      </c>
      <c r="C75" s="36">
        <f t="shared" ref="C75:D75" si="1">C76+C77</f>
        <v>16131</v>
      </c>
      <c r="D75" s="36">
        <f t="shared" si="1"/>
        <v>21350</v>
      </c>
    </row>
    <row r="76" spans="1:4" ht="14.25" x14ac:dyDescent="0.2">
      <c r="A76" s="5" t="s">
        <v>45</v>
      </c>
      <c r="B76" s="36">
        <v>19278</v>
      </c>
      <c r="C76" s="36">
        <v>14726</v>
      </c>
      <c r="D76" s="36">
        <v>20242</v>
      </c>
    </row>
    <row r="77" spans="1:4" ht="14.25" x14ac:dyDescent="0.2">
      <c r="A77" s="5" t="s">
        <v>46</v>
      </c>
      <c r="B77" s="36">
        <v>729</v>
      </c>
      <c r="C77" s="36">
        <v>1405</v>
      </c>
      <c r="D77" s="36">
        <v>1108</v>
      </c>
    </row>
    <row r="78" spans="1:4" x14ac:dyDescent="0.2">
      <c r="A78" s="3"/>
    </row>
    <row r="79" spans="1:4" ht="15" x14ac:dyDescent="0.25">
      <c r="A79" s="4" t="s">
        <v>51</v>
      </c>
    </row>
    <row r="80" spans="1:4" x14ac:dyDescent="0.2">
      <c r="A80" s="3"/>
    </row>
    <row r="81" spans="1:4" ht="15" x14ac:dyDescent="0.25">
      <c r="A81" s="4" t="s">
        <v>48</v>
      </c>
    </row>
    <row r="82" spans="1:4" x14ac:dyDescent="0.2">
      <c r="A82" s="3"/>
    </row>
    <row r="83" spans="1:4" ht="14.25" x14ac:dyDescent="0.2">
      <c r="A83" s="5" t="s">
        <v>43</v>
      </c>
      <c r="B83" s="36">
        <f>B84+B85+B86+B87</f>
        <v>52749</v>
      </c>
      <c r="C83" s="36">
        <f t="shared" ref="C83:D83" si="2">C84+C85+C86+C87</f>
        <v>112845</v>
      </c>
      <c r="D83" s="36">
        <f t="shared" si="2"/>
        <v>94113</v>
      </c>
    </row>
    <row r="84" spans="1:4" ht="14.25" x14ac:dyDescent="0.2">
      <c r="A84" s="5" t="s">
        <v>41</v>
      </c>
      <c r="B84" s="36">
        <v>0</v>
      </c>
      <c r="C84" s="36">
        <v>71410</v>
      </c>
      <c r="D84" s="36">
        <v>48761</v>
      </c>
    </row>
    <row r="85" spans="1:4" ht="14.25" x14ac:dyDescent="0.2">
      <c r="A85" s="5" t="s">
        <v>42</v>
      </c>
      <c r="B85" s="36">
        <v>3639</v>
      </c>
      <c r="C85" s="36">
        <v>4268</v>
      </c>
      <c r="D85" s="36">
        <v>5417</v>
      </c>
    </row>
    <row r="86" spans="1:4" ht="14.25" x14ac:dyDescent="0.2">
      <c r="A86" s="5" t="s">
        <v>40</v>
      </c>
      <c r="B86" s="36">
        <v>48605</v>
      </c>
      <c r="C86" s="36">
        <v>37167</v>
      </c>
      <c r="D86" s="36">
        <v>39935</v>
      </c>
    </row>
    <row r="87" spans="1:4" ht="14.25" x14ac:dyDescent="0.2">
      <c r="A87" s="5" t="s">
        <v>39</v>
      </c>
      <c r="B87" s="36">
        <v>505</v>
      </c>
      <c r="C87" s="36">
        <v>0</v>
      </c>
      <c r="D87" s="36">
        <v>0</v>
      </c>
    </row>
    <row r="88" spans="1:4" ht="14.25" x14ac:dyDescent="0.2">
      <c r="A88" s="5"/>
    </row>
    <row r="89" spans="1:4" ht="14.25" x14ac:dyDescent="0.2">
      <c r="A89" s="5" t="s">
        <v>44</v>
      </c>
      <c r="B89" s="36">
        <f>B90+B91</f>
        <v>14081</v>
      </c>
      <c r="C89" s="36">
        <f t="shared" ref="C89:D89" si="3">C90+C91</f>
        <v>11549</v>
      </c>
      <c r="D89" s="36">
        <f t="shared" si="3"/>
        <v>14119</v>
      </c>
    </row>
    <row r="90" spans="1:4" ht="14.25" x14ac:dyDescent="0.2">
      <c r="A90" s="5" t="s">
        <v>45</v>
      </c>
      <c r="B90" s="36">
        <v>12890</v>
      </c>
      <c r="C90" s="36">
        <v>10360</v>
      </c>
      <c r="D90" s="36">
        <v>13078</v>
      </c>
    </row>
    <row r="91" spans="1:4" ht="14.25" x14ac:dyDescent="0.2">
      <c r="A91" s="5" t="s">
        <v>46</v>
      </c>
      <c r="B91" s="36">
        <v>1191</v>
      </c>
      <c r="C91" s="36">
        <v>1189</v>
      </c>
      <c r="D91" s="36">
        <v>1041</v>
      </c>
    </row>
    <row r="92" spans="1:4" x14ac:dyDescent="0.2">
      <c r="A92" s="3"/>
    </row>
    <row r="93" spans="1:4" ht="15" x14ac:dyDescent="0.25">
      <c r="A93" s="4" t="s">
        <v>49</v>
      </c>
    </row>
    <row r="94" spans="1:4" x14ac:dyDescent="0.2">
      <c r="A94" s="3"/>
    </row>
    <row r="95" spans="1:4" x14ac:dyDescent="0.2">
      <c r="A95" s="3" t="s">
        <v>50</v>
      </c>
      <c r="B95" s="36"/>
      <c r="C95" s="36"/>
      <c r="D95" s="36"/>
    </row>
    <row r="96" spans="1:4" x14ac:dyDescent="0.2">
      <c r="A96" s="3"/>
    </row>
    <row r="97" spans="1:4" x14ac:dyDescent="0.2">
      <c r="A97" s="3"/>
    </row>
    <row r="98" spans="1:4" ht="15" x14ac:dyDescent="0.25">
      <c r="A98" s="4" t="s">
        <v>76</v>
      </c>
    </row>
    <row r="99" spans="1:4" x14ac:dyDescent="0.2">
      <c r="A99" s="3"/>
    </row>
    <row r="100" spans="1:4" ht="15" x14ac:dyDescent="0.25">
      <c r="A100" s="4" t="s">
        <v>53</v>
      </c>
    </row>
    <row r="101" spans="1:4" ht="14.25" x14ac:dyDescent="0.2">
      <c r="A101" s="6" t="s">
        <v>54</v>
      </c>
    </row>
    <row r="102" spans="1:4" ht="14.25" x14ac:dyDescent="0.2">
      <c r="A102" s="5" t="s">
        <v>55</v>
      </c>
      <c r="B102" s="36"/>
      <c r="C102" s="36">
        <v>5840</v>
      </c>
      <c r="D102" s="36">
        <v>2093</v>
      </c>
    </row>
    <row r="103" spans="1:4" x14ac:dyDescent="0.2">
      <c r="A103" s="54" t="s">
        <v>56</v>
      </c>
      <c r="B103" s="36"/>
      <c r="C103" s="36">
        <v>101</v>
      </c>
      <c r="D103" s="36">
        <v>140</v>
      </c>
    </row>
    <row r="104" spans="1:4" x14ac:dyDescent="0.2">
      <c r="A104" s="55"/>
    </row>
    <row r="105" spans="1:4" x14ac:dyDescent="0.2">
      <c r="A105" s="3"/>
    </row>
    <row r="106" spans="1:4" ht="14.25" x14ac:dyDescent="0.2">
      <c r="A106" s="6" t="s">
        <v>57</v>
      </c>
    </row>
    <row r="107" spans="1:4" ht="14.25" x14ac:dyDescent="0.2">
      <c r="A107" s="5" t="s">
        <v>58</v>
      </c>
      <c r="B107" s="36"/>
      <c r="C107" s="36">
        <v>444</v>
      </c>
      <c r="D107" s="36">
        <v>432</v>
      </c>
    </row>
    <row r="108" spans="1:4" ht="14.25" x14ac:dyDescent="0.2">
      <c r="A108" s="5" t="s">
        <v>59</v>
      </c>
      <c r="B108" s="36"/>
      <c r="C108" s="36"/>
      <c r="D108" s="36">
        <v>56</v>
      </c>
    </row>
    <row r="109" spans="1:4" ht="14.25" x14ac:dyDescent="0.2">
      <c r="A109" s="5"/>
    </row>
    <row r="110" spans="1:4" ht="14.25" x14ac:dyDescent="0.2">
      <c r="A110" s="6" t="s">
        <v>60</v>
      </c>
    </row>
    <row r="111" spans="1:4" ht="14.25" x14ac:dyDescent="0.2">
      <c r="A111" s="5" t="s">
        <v>61</v>
      </c>
      <c r="B111" s="36"/>
      <c r="C111" s="36">
        <v>321</v>
      </c>
      <c r="D111" s="36">
        <v>69</v>
      </c>
    </row>
    <row r="112" spans="1:4" ht="14.25" x14ac:dyDescent="0.2">
      <c r="A112" s="5"/>
    </row>
    <row r="113" spans="1:4" ht="14.25" x14ac:dyDescent="0.2">
      <c r="A113" s="6" t="s">
        <v>62</v>
      </c>
    </row>
    <row r="114" spans="1:4" x14ac:dyDescent="0.2">
      <c r="A114" s="54" t="s">
        <v>63</v>
      </c>
      <c r="B114" s="36"/>
      <c r="C114" s="36">
        <v>4643</v>
      </c>
      <c r="D114" s="36">
        <v>2872</v>
      </c>
    </row>
    <row r="115" spans="1:4" x14ac:dyDescent="0.2">
      <c r="A115" s="55"/>
    </row>
    <row r="116" spans="1:4" ht="14.25" x14ac:dyDescent="0.2">
      <c r="A116" s="5"/>
    </row>
    <row r="117" spans="1:4" ht="14.25" x14ac:dyDescent="0.2">
      <c r="A117" s="6" t="s">
        <v>64</v>
      </c>
    </row>
    <row r="118" spans="1:4" ht="14.25" x14ac:dyDescent="0.2">
      <c r="A118" s="5" t="s">
        <v>61</v>
      </c>
      <c r="B118" s="36"/>
      <c r="C118" s="36">
        <v>8508</v>
      </c>
      <c r="D118" s="36">
        <v>7802</v>
      </c>
    </row>
    <row r="119" spans="1:4" ht="14.25" x14ac:dyDescent="0.2">
      <c r="A119" s="5"/>
    </row>
    <row r="120" spans="1:4" ht="14.25" x14ac:dyDescent="0.2">
      <c r="A120" s="6" t="s">
        <v>65</v>
      </c>
    </row>
    <row r="121" spans="1:4" ht="14.25" x14ac:dyDescent="0.2">
      <c r="A121" s="5" t="s">
        <v>66</v>
      </c>
      <c r="B121" s="36"/>
      <c r="C121" s="36">
        <v>1400</v>
      </c>
      <c r="D121" s="36">
        <v>18</v>
      </c>
    </row>
    <row r="122" spans="1:4" ht="14.25" x14ac:dyDescent="0.2">
      <c r="A122" s="5"/>
    </row>
    <row r="123" spans="1:4" ht="14.25" x14ac:dyDescent="0.2">
      <c r="A123" s="6" t="s">
        <v>67</v>
      </c>
    </row>
    <row r="124" spans="1:4" ht="14.25" x14ac:dyDescent="0.2">
      <c r="A124" s="5" t="s">
        <v>68</v>
      </c>
      <c r="B124" s="36"/>
      <c r="C124" s="36">
        <v>190</v>
      </c>
      <c r="D124" s="36">
        <v>25</v>
      </c>
    </row>
    <row r="125" spans="1:4" ht="14.25" x14ac:dyDescent="0.2">
      <c r="A125" s="5"/>
    </row>
    <row r="126" spans="1:4" ht="15" x14ac:dyDescent="0.25">
      <c r="A126" s="4" t="s">
        <v>93</v>
      </c>
    </row>
    <row r="127" spans="1:4" ht="14.25" x14ac:dyDescent="0.2">
      <c r="A127" s="5" t="s">
        <v>58</v>
      </c>
      <c r="B127" s="36"/>
      <c r="C127" s="36"/>
      <c r="D127" s="36">
        <v>1186</v>
      </c>
    </row>
    <row r="128" spans="1:4" x14ac:dyDescent="0.2">
      <c r="A128" s="3"/>
    </row>
    <row r="129" spans="1:4" ht="15" x14ac:dyDescent="0.25">
      <c r="A129" s="4" t="s">
        <v>69</v>
      </c>
    </row>
    <row r="130" spans="1:4" ht="14.25" x14ac:dyDescent="0.2">
      <c r="A130" s="5" t="s">
        <v>70</v>
      </c>
      <c r="B130" s="36"/>
      <c r="C130" s="36"/>
      <c r="D130" s="36">
        <v>15176</v>
      </c>
    </row>
    <row r="131" spans="1:4" x14ac:dyDescent="0.2">
      <c r="A131" s="3"/>
    </row>
    <row r="132" spans="1:4" ht="15" x14ac:dyDescent="0.25">
      <c r="A132" s="4" t="s">
        <v>71</v>
      </c>
    </row>
    <row r="133" spans="1:4" ht="14.25" x14ac:dyDescent="0.2">
      <c r="A133" s="6" t="s">
        <v>72</v>
      </c>
    </row>
    <row r="134" spans="1:4" ht="14.25" x14ac:dyDescent="0.2">
      <c r="A134" s="5" t="s">
        <v>73</v>
      </c>
      <c r="B134" s="36"/>
      <c r="C134" s="36"/>
      <c r="D134" s="36">
        <v>26</v>
      </c>
    </row>
    <row r="135" spans="1:4" x14ac:dyDescent="0.2">
      <c r="A135" s="3"/>
    </row>
    <row r="136" spans="1:4" ht="14.25" x14ac:dyDescent="0.2">
      <c r="A136" s="6" t="s">
        <v>74</v>
      </c>
    </row>
    <row r="137" spans="1:4" ht="14.25" x14ac:dyDescent="0.2">
      <c r="A137" s="5" t="s">
        <v>73</v>
      </c>
      <c r="B137" s="36"/>
      <c r="C137" s="36"/>
      <c r="D137" s="36">
        <v>29</v>
      </c>
    </row>
    <row r="138" spans="1:4" ht="14.25" x14ac:dyDescent="0.2">
      <c r="A138" s="5" t="s">
        <v>75</v>
      </c>
      <c r="B138" s="36"/>
      <c r="C138" s="36"/>
      <c r="D138" s="36"/>
    </row>
    <row r="139" spans="1:4" ht="14.25" x14ac:dyDescent="0.2">
      <c r="A139" s="5"/>
    </row>
    <row r="140" spans="1:4" ht="14.25" x14ac:dyDescent="0.2">
      <c r="A140" s="6" t="s">
        <v>79</v>
      </c>
    </row>
    <row r="141" spans="1:4" ht="14.25" x14ac:dyDescent="0.2">
      <c r="A141" s="5" t="s">
        <v>80</v>
      </c>
      <c r="B141" s="36"/>
      <c r="C141" s="36"/>
      <c r="D141" s="36">
        <v>156</v>
      </c>
    </row>
    <row r="142" spans="1:4" ht="14.25" x14ac:dyDescent="0.2">
      <c r="A142" s="5"/>
    </row>
    <row r="143" spans="1:4" ht="14.25" x14ac:dyDescent="0.2">
      <c r="A143" s="6" t="s">
        <v>81</v>
      </c>
    </row>
    <row r="144" spans="1:4" ht="14.25" x14ac:dyDescent="0.2">
      <c r="A144" s="5" t="s">
        <v>82</v>
      </c>
      <c r="B144" s="36"/>
      <c r="C144" s="36"/>
      <c r="D144" s="36">
        <v>129</v>
      </c>
    </row>
    <row r="145" spans="1:4" ht="14.25" x14ac:dyDescent="0.2">
      <c r="A145" s="5" t="s">
        <v>83</v>
      </c>
      <c r="B145" s="36"/>
      <c r="C145" s="36"/>
      <c r="D145" s="36">
        <v>81</v>
      </c>
    </row>
    <row r="146" spans="1:4" ht="14.25" x14ac:dyDescent="0.2">
      <c r="A146" s="5" t="s">
        <v>85</v>
      </c>
      <c r="B146" s="36"/>
      <c r="C146" s="36"/>
      <c r="D146" s="36"/>
    </row>
    <row r="147" spans="1:4" ht="14.25" x14ac:dyDescent="0.2">
      <c r="A147" s="5" t="s">
        <v>84</v>
      </c>
      <c r="B147" s="36"/>
      <c r="C147" s="36"/>
      <c r="D147" s="36">
        <v>73</v>
      </c>
    </row>
    <row r="148" spans="1:4" ht="14.25" x14ac:dyDescent="0.2">
      <c r="A148" s="5"/>
    </row>
    <row r="149" spans="1:4" ht="14.25" x14ac:dyDescent="0.2">
      <c r="A149" s="6" t="s">
        <v>86</v>
      </c>
    </row>
    <row r="150" spans="1:4" ht="14.25" x14ac:dyDescent="0.2">
      <c r="A150" s="5" t="s">
        <v>87</v>
      </c>
      <c r="B150" s="36"/>
      <c r="C150" s="36">
        <v>537</v>
      </c>
      <c r="D150" s="36">
        <v>165</v>
      </c>
    </row>
    <row r="151" spans="1:4" ht="14.25" x14ac:dyDescent="0.2">
      <c r="A151" s="5" t="s">
        <v>88</v>
      </c>
      <c r="B151" s="36"/>
      <c r="C151" s="36">
        <v>6</v>
      </c>
      <c r="D151" s="36">
        <v>1</v>
      </c>
    </row>
    <row r="152" spans="1:4" ht="14.25" x14ac:dyDescent="0.2">
      <c r="A152" s="5"/>
    </row>
    <row r="153" spans="1:4" ht="15" x14ac:dyDescent="0.25">
      <c r="A153" s="4" t="s">
        <v>89</v>
      </c>
    </row>
    <row r="154" spans="1:4" ht="14.25" x14ac:dyDescent="0.2">
      <c r="A154" s="5" t="s">
        <v>90</v>
      </c>
      <c r="B154" s="36"/>
      <c r="C154" s="36">
        <v>1178</v>
      </c>
      <c r="D154" s="36">
        <v>1391</v>
      </c>
    </row>
    <row r="155" spans="1:4" ht="14.25" x14ac:dyDescent="0.2">
      <c r="A155" s="5" t="s">
        <v>91</v>
      </c>
      <c r="B155" s="36"/>
      <c r="C155" s="36">
        <v>44</v>
      </c>
      <c r="D155" s="36">
        <v>44</v>
      </c>
    </row>
    <row r="156" spans="1:4" ht="14.25" x14ac:dyDescent="0.2">
      <c r="A156" s="5" t="s">
        <v>92</v>
      </c>
      <c r="B156" s="36"/>
      <c r="C156" s="36">
        <v>3</v>
      </c>
      <c r="D156" s="36">
        <v>13</v>
      </c>
    </row>
  </sheetData>
  <customSheetViews>
    <customSheetView guid="{66F6D444-484F-4847-A096-8E656F6E47AC}">
      <pane ySplit="1" topLeftCell="A2" activePane="bottomLeft" state="frozen"/>
      <selection pane="bottomLeft" activeCell="C22" sqref="C22"/>
      <pageMargins left="0.7" right="0.7" top="0.75" bottom="0.75" header="0.3" footer="0.3"/>
      <pageSetup paperSize="9" orientation="portrait" r:id="rId1"/>
    </customSheetView>
    <customSheetView guid="{4776FF7B-3A99-451A-BE5A-F910854CFE94}">
      <pane ySplit="1" topLeftCell="A2" activePane="bottomLeft" state="frozen"/>
      <selection pane="bottomLeft" activeCell="D20" sqref="D20"/>
      <pageMargins left="0.7" right="0.7" top="0.75" bottom="0.75" header="0.3" footer="0.3"/>
      <pageSetup paperSize="9" orientation="portrait" r:id="rId2"/>
    </customSheetView>
    <customSheetView guid="{4B41C33D-B803-4B4D-B1EF-C9E0FFE861CB}">
      <pane ySplit="1" topLeftCell="A26" activePane="bottomLeft" state="frozen"/>
      <selection pane="bottomLeft" activeCell="A51" sqref="A51"/>
      <pageMargins left="0.7" right="0.7" top="0.75" bottom="0.75" header="0.3" footer="0.3"/>
    </customSheetView>
    <customSheetView guid="{AFC8CB82-161E-46C9-81BF-331389028552}">
      <pane ySplit="1" topLeftCell="A2" activePane="bottomLeft" state="frozen"/>
      <selection pane="bottomLeft" activeCell="E40" sqref="E40"/>
      <pageMargins left="0.7" right="0.7" top="0.75" bottom="0.75" header="0.3" footer="0.3"/>
    </customSheetView>
    <customSheetView guid="{850E7E14-71D6-4C44-8A78-F6DCD1226F15}">
      <pane ySplit="1" topLeftCell="A2" activePane="bottomLeft" state="frozen"/>
      <selection pane="bottomLeft" activeCell="F68" sqref="F68"/>
      <pageMargins left="0.7" right="0.7" top="0.75" bottom="0.75" header="0.3" footer="0.3"/>
    </customSheetView>
    <customSheetView guid="{5E667F79-E8E5-4828-BF97-0B39D02FA3C3}">
      <pane ySplit="1" topLeftCell="A2" activePane="bottomLeft" state="frozen"/>
      <selection pane="bottomLeft" activeCell="F68" sqref="F68"/>
      <pageMargins left="0.7" right="0.7" top="0.75" bottom="0.75" header="0.3" footer="0.3"/>
    </customSheetView>
    <customSheetView guid="{DA0DFDF4-652D-4F94-8D55-AAD05F778EB5}">
      <pane ySplit="1" topLeftCell="A26" activePane="bottomLeft" state="frozen"/>
      <selection pane="bottomLeft" activeCell="A51" sqref="A51"/>
      <pageMargins left="0.7" right="0.7" top="0.75" bottom="0.75" header="0.3" footer="0.3"/>
      <pageSetup paperSize="9" orientation="portrait" r:id="rId3"/>
    </customSheetView>
    <customSheetView guid="{15B91CFC-DD8A-4D92-ACDB-6090A9391925}">
      <pane ySplit="1" topLeftCell="A38" activePane="bottomLeft" state="frozen"/>
      <selection pane="bottomLeft" activeCell="B56" sqref="B56"/>
      <pageMargins left="0.7" right="0.7" top="0.75" bottom="0.75" header="0.3" footer="0.3"/>
      <pageSetup paperSize="9" orientation="portrait" r:id="rId4"/>
    </customSheetView>
  </customSheetViews>
  <mergeCells count="2">
    <mergeCell ref="A103:A104"/>
    <mergeCell ref="A114:A115"/>
  </mergeCells>
  <pageMargins left="0.7" right="0.7" top="0.75" bottom="0.75" header="0.3" footer="0.3"/>
  <pageSetup paperSize="9" orientation="portrait"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156"/>
  <sheetViews>
    <sheetView workbookViewId="0">
      <pane ySplit="1" topLeftCell="A20" activePane="bottomLeft" state="frozen"/>
      <selection activeCell="F68" sqref="F68"/>
      <selection pane="bottomLeft" activeCell="D22" sqref="D22"/>
    </sheetView>
  </sheetViews>
  <sheetFormatPr defaultRowHeight="12.75" x14ac:dyDescent="0.2"/>
  <cols>
    <col min="1" max="1" width="47.5703125" style="7" customWidth="1"/>
    <col min="2" max="4" width="12.5703125" customWidth="1"/>
    <col min="5" max="5" width="12.5703125" style="7" customWidth="1"/>
    <col min="6" max="111" width="9.140625" style="7"/>
  </cols>
  <sheetData>
    <row r="1" spans="1:111" s="28" customFormat="1" ht="15.75" customHeight="1" x14ac:dyDescent="0.2">
      <c r="A1" s="26" t="s">
        <v>37</v>
      </c>
      <c r="B1" s="27">
        <v>2011</v>
      </c>
      <c r="C1" s="27">
        <v>2012</v>
      </c>
      <c r="D1" s="27">
        <v>2013</v>
      </c>
      <c r="E1" s="29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</row>
    <row r="2" spans="1:111" s="7" customFormat="1" ht="15" x14ac:dyDescent="0.2">
      <c r="A2" s="1"/>
    </row>
    <row r="3" spans="1:111" s="7" customFormat="1" ht="15" x14ac:dyDescent="0.2">
      <c r="A3" s="1" t="s">
        <v>78</v>
      </c>
    </row>
    <row r="4" spans="1:111" s="7" customFormat="1" ht="15" x14ac:dyDescent="0.2">
      <c r="A4" s="1"/>
    </row>
    <row r="5" spans="1:111" ht="15" x14ac:dyDescent="0.2">
      <c r="A5" s="1" t="s">
        <v>0</v>
      </c>
    </row>
    <row r="6" spans="1:111" ht="14.25" x14ac:dyDescent="0.2">
      <c r="A6" s="2" t="s">
        <v>22</v>
      </c>
      <c r="B6" s="36"/>
      <c r="C6" s="36"/>
      <c r="D6" s="36"/>
    </row>
    <row r="7" spans="1:111" ht="14.25" x14ac:dyDescent="0.2">
      <c r="A7" s="2" t="s">
        <v>23</v>
      </c>
      <c r="B7" s="36"/>
      <c r="C7" s="36"/>
      <c r="D7" s="36"/>
    </row>
    <row r="8" spans="1:111" ht="14.25" x14ac:dyDescent="0.2">
      <c r="A8" s="2" t="s">
        <v>24</v>
      </c>
      <c r="B8" s="36"/>
      <c r="C8" s="36"/>
      <c r="D8" s="36"/>
    </row>
    <row r="9" spans="1:111" ht="14.25" x14ac:dyDescent="0.2">
      <c r="A9" s="2"/>
    </row>
    <row r="10" spans="1:111" ht="15" x14ac:dyDescent="0.2">
      <c r="A10" s="1" t="s">
        <v>1</v>
      </c>
    </row>
    <row r="11" spans="1:111" ht="14.25" x14ac:dyDescent="0.2">
      <c r="A11" s="2" t="s">
        <v>2</v>
      </c>
      <c r="B11" s="36">
        <v>0</v>
      </c>
      <c r="C11" s="36">
        <v>0</v>
      </c>
      <c r="D11" s="36">
        <v>424</v>
      </c>
    </row>
    <row r="12" spans="1:111" ht="14.25" x14ac:dyDescent="0.2">
      <c r="A12" s="2" t="s">
        <v>3</v>
      </c>
      <c r="B12" s="36">
        <v>0</v>
      </c>
      <c r="C12" s="36">
        <v>0</v>
      </c>
      <c r="D12" s="36">
        <v>0</v>
      </c>
    </row>
    <row r="13" spans="1:111" ht="14.25" x14ac:dyDescent="0.2">
      <c r="A13" s="2" t="s">
        <v>4</v>
      </c>
      <c r="B13" s="36">
        <v>7400</v>
      </c>
      <c r="C13" s="36">
        <v>1950</v>
      </c>
      <c r="D13" s="36">
        <v>1850</v>
      </c>
    </row>
    <row r="14" spans="1:111" ht="28.5" x14ac:dyDescent="0.2">
      <c r="A14" s="2" t="s">
        <v>5</v>
      </c>
      <c r="B14" s="36">
        <v>0</v>
      </c>
      <c r="C14" s="36">
        <v>0</v>
      </c>
      <c r="D14" s="36">
        <v>0</v>
      </c>
    </row>
    <row r="15" spans="1:111" ht="14.25" x14ac:dyDescent="0.2">
      <c r="A15" s="2"/>
    </row>
    <row r="16" spans="1:111" ht="15" x14ac:dyDescent="0.2">
      <c r="A16" s="1" t="s">
        <v>6</v>
      </c>
    </row>
    <row r="17" spans="1:4" ht="14.25" x14ac:dyDescent="0.2">
      <c r="A17" s="2" t="s">
        <v>25</v>
      </c>
      <c r="B17" s="36">
        <v>128439</v>
      </c>
      <c r="C17" s="36">
        <v>125898</v>
      </c>
      <c r="D17" s="36">
        <v>125247</v>
      </c>
    </row>
    <row r="18" spans="1:4" ht="14.25" x14ac:dyDescent="0.2">
      <c r="A18" s="2" t="s">
        <v>26</v>
      </c>
      <c r="B18" s="36">
        <v>356993</v>
      </c>
      <c r="C18" s="36">
        <v>82983</v>
      </c>
      <c r="D18" s="36">
        <v>92524</v>
      </c>
    </row>
    <row r="19" spans="1:4" ht="14.25" x14ac:dyDescent="0.2">
      <c r="A19" s="2" t="s">
        <v>7</v>
      </c>
      <c r="B19" s="36">
        <v>230973</v>
      </c>
      <c r="C19" s="36">
        <v>234601</v>
      </c>
      <c r="D19" s="36">
        <v>217140</v>
      </c>
    </row>
    <row r="20" spans="1:4" ht="14.25" x14ac:dyDescent="0.2">
      <c r="A20" s="2"/>
    </row>
    <row r="21" spans="1:4" ht="15" x14ac:dyDescent="0.2">
      <c r="A21" s="1" t="s">
        <v>8</v>
      </c>
    </row>
    <row r="22" spans="1:4" ht="14.25" x14ac:dyDescent="0.2">
      <c r="A22" s="2" t="s">
        <v>28</v>
      </c>
      <c r="B22" s="33">
        <v>25326</v>
      </c>
      <c r="C22" s="33">
        <v>21874</v>
      </c>
      <c r="D22" s="33">
        <v>24600</v>
      </c>
    </row>
    <row r="23" spans="1:4" ht="14.25" x14ac:dyDescent="0.2">
      <c r="A23" s="2"/>
    </row>
    <row r="24" spans="1:4" ht="14.25" x14ac:dyDescent="0.2">
      <c r="A24" s="2" t="s">
        <v>9</v>
      </c>
      <c r="B24" s="32">
        <v>11948</v>
      </c>
      <c r="C24" s="33">
        <v>12590</v>
      </c>
      <c r="D24" s="32">
        <v>13503</v>
      </c>
    </row>
    <row r="25" spans="1:4" ht="14.25" x14ac:dyDescent="0.2">
      <c r="A25" s="2" t="s">
        <v>10</v>
      </c>
      <c r="B25" s="32">
        <v>4907</v>
      </c>
      <c r="C25" s="32">
        <v>3882</v>
      </c>
      <c r="D25" s="32">
        <v>4104</v>
      </c>
    </row>
    <row r="26" spans="1:4" ht="14.25" x14ac:dyDescent="0.2">
      <c r="A26" s="2" t="s">
        <v>11</v>
      </c>
      <c r="B26" s="32">
        <v>623</v>
      </c>
      <c r="C26" s="32">
        <v>820</v>
      </c>
      <c r="D26" s="32">
        <v>807</v>
      </c>
    </row>
    <row r="27" spans="1:4" ht="14.25" x14ac:dyDescent="0.2">
      <c r="A27" s="2" t="s">
        <v>20</v>
      </c>
      <c r="B27" s="32">
        <v>955</v>
      </c>
      <c r="C27" s="32">
        <v>662</v>
      </c>
      <c r="D27" s="32">
        <v>776</v>
      </c>
    </row>
    <row r="28" spans="1:4" ht="14.25" x14ac:dyDescent="0.2">
      <c r="A28" s="2" t="s">
        <v>21</v>
      </c>
      <c r="B28" s="32">
        <v>3085</v>
      </c>
      <c r="C28" s="32">
        <v>271</v>
      </c>
      <c r="D28" s="32">
        <v>1031</v>
      </c>
    </row>
    <row r="29" spans="1:4" ht="14.25" x14ac:dyDescent="0.2">
      <c r="A29" s="2" t="s">
        <v>29</v>
      </c>
      <c r="B29" s="32">
        <v>1595</v>
      </c>
      <c r="C29" s="32">
        <v>767</v>
      </c>
      <c r="D29" s="32">
        <v>548</v>
      </c>
    </row>
    <row r="30" spans="1:4" ht="14.25" x14ac:dyDescent="0.2">
      <c r="A30" s="2" t="s">
        <v>30</v>
      </c>
      <c r="B30" s="32">
        <v>1430</v>
      </c>
      <c r="C30" s="32">
        <v>1736</v>
      </c>
      <c r="D30" s="32">
        <v>2723</v>
      </c>
    </row>
    <row r="31" spans="1:4" ht="14.25" x14ac:dyDescent="0.2">
      <c r="A31" s="2" t="s">
        <v>31</v>
      </c>
      <c r="B31" s="32">
        <v>783</v>
      </c>
      <c r="C31" s="32">
        <v>1146</v>
      </c>
      <c r="D31" s="32">
        <v>1108</v>
      </c>
    </row>
    <row r="32" spans="1:4" ht="14.25" x14ac:dyDescent="0.2">
      <c r="A32" s="2"/>
    </row>
    <row r="33" spans="1:4" ht="15" x14ac:dyDescent="0.2">
      <c r="A33" s="1"/>
    </row>
    <row r="34" spans="1:4" ht="15" x14ac:dyDescent="0.2">
      <c r="A34" s="1"/>
    </row>
    <row r="35" spans="1:4" ht="15" x14ac:dyDescent="0.2">
      <c r="A35" s="1" t="s">
        <v>12</v>
      </c>
    </row>
    <row r="36" spans="1:4" ht="15" x14ac:dyDescent="0.2">
      <c r="A36" s="1"/>
    </row>
    <row r="37" spans="1:4" ht="15" x14ac:dyDescent="0.2">
      <c r="A37" s="1" t="s">
        <v>0</v>
      </c>
    </row>
    <row r="38" spans="1:4" ht="14.25" x14ac:dyDescent="0.2">
      <c r="A38" s="2" t="s">
        <v>13</v>
      </c>
      <c r="B38" s="36"/>
      <c r="C38" s="36"/>
      <c r="D38" s="36"/>
    </row>
    <row r="39" spans="1:4" ht="14.25" x14ac:dyDescent="0.2">
      <c r="A39" s="2" t="s">
        <v>14</v>
      </c>
      <c r="B39" s="36"/>
      <c r="C39" s="36"/>
      <c r="D39" s="36"/>
    </row>
    <row r="40" spans="1:4" ht="14.25" x14ac:dyDescent="0.2">
      <c r="A40" s="2" t="s">
        <v>15</v>
      </c>
      <c r="B40" s="36"/>
      <c r="C40" s="36"/>
      <c r="D40" s="36"/>
    </row>
    <row r="41" spans="1:4" ht="14.25" x14ac:dyDescent="0.2">
      <c r="A41" s="2"/>
    </row>
    <row r="42" spans="1:4" ht="15" x14ac:dyDescent="0.2">
      <c r="A42" s="1" t="s">
        <v>16</v>
      </c>
    </row>
    <row r="43" spans="1:4" ht="14.25" x14ac:dyDescent="0.2">
      <c r="A43" s="2" t="s">
        <v>17</v>
      </c>
      <c r="B43" s="36">
        <v>0</v>
      </c>
      <c r="C43" s="36">
        <v>0</v>
      </c>
      <c r="D43" s="36">
        <v>1</v>
      </c>
    </row>
    <row r="44" spans="1:4" ht="14.25" x14ac:dyDescent="0.2">
      <c r="A44" s="2" t="s">
        <v>18</v>
      </c>
      <c r="B44" s="36">
        <v>0</v>
      </c>
      <c r="C44" s="36">
        <v>0</v>
      </c>
      <c r="D44" s="36">
        <v>0</v>
      </c>
    </row>
    <row r="45" spans="1:4" ht="14.25" x14ac:dyDescent="0.2">
      <c r="A45" s="2" t="s">
        <v>19</v>
      </c>
      <c r="B45" s="36">
        <v>0</v>
      </c>
      <c r="C45" s="36">
        <v>0</v>
      </c>
      <c r="D45" s="36">
        <v>0</v>
      </c>
    </row>
    <row r="46" spans="1:4" ht="14.25" x14ac:dyDescent="0.2">
      <c r="A46" s="2"/>
    </row>
    <row r="47" spans="1:4" ht="15" x14ac:dyDescent="0.2">
      <c r="A47" s="1" t="s">
        <v>6</v>
      </c>
    </row>
    <row r="48" spans="1:4" ht="14.25" x14ac:dyDescent="0.2">
      <c r="A48" s="2"/>
    </row>
    <row r="49" spans="1:4" ht="14.25" x14ac:dyDescent="0.2">
      <c r="A49" s="2" t="s">
        <v>18</v>
      </c>
      <c r="B49" s="36">
        <v>38</v>
      </c>
      <c r="C49" s="36">
        <v>29</v>
      </c>
      <c r="D49" s="36">
        <v>7</v>
      </c>
    </row>
    <row r="50" spans="1:4" ht="14.25" x14ac:dyDescent="0.2">
      <c r="A50" s="2" t="s">
        <v>19</v>
      </c>
      <c r="B50" s="36">
        <v>368</v>
      </c>
      <c r="C50" s="36">
        <v>234</v>
      </c>
      <c r="D50" s="36">
        <v>76</v>
      </c>
    </row>
    <row r="51" spans="1:4" ht="14.25" x14ac:dyDescent="0.2">
      <c r="A51" s="14" t="s">
        <v>95</v>
      </c>
      <c r="B51" s="36">
        <v>97</v>
      </c>
      <c r="C51" s="36">
        <v>57</v>
      </c>
      <c r="D51" s="36">
        <v>47</v>
      </c>
    </row>
    <row r="52" spans="1:4" ht="14.25" x14ac:dyDescent="0.2">
      <c r="A52" s="2" t="s">
        <v>27</v>
      </c>
      <c r="B52" s="36">
        <v>1433</v>
      </c>
      <c r="C52" s="36">
        <v>683</v>
      </c>
      <c r="D52" s="36">
        <v>469</v>
      </c>
    </row>
    <row r="53" spans="1:4" ht="14.25" x14ac:dyDescent="0.2">
      <c r="A53" s="2"/>
    </row>
    <row r="54" spans="1:4" ht="15" x14ac:dyDescent="0.2">
      <c r="A54" s="1" t="s">
        <v>8</v>
      </c>
    </row>
    <row r="55" spans="1:4" ht="14.25" x14ac:dyDescent="0.2">
      <c r="A55" s="2" t="s">
        <v>19</v>
      </c>
      <c r="B55" s="32">
        <v>2574</v>
      </c>
      <c r="C55" s="32">
        <v>2242</v>
      </c>
      <c r="D55" s="32">
        <v>3070</v>
      </c>
    </row>
    <row r="56" spans="1:4" ht="14.25" x14ac:dyDescent="0.2">
      <c r="A56" s="2" t="s">
        <v>32</v>
      </c>
      <c r="B56" s="32">
        <v>1</v>
      </c>
      <c r="C56" s="32">
        <v>4</v>
      </c>
      <c r="D56" s="32">
        <v>8</v>
      </c>
    </row>
    <row r="57" spans="1:4" ht="14.25" x14ac:dyDescent="0.2">
      <c r="A57" s="2" t="s">
        <v>17</v>
      </c>
      <c r="B57" s="32">
        <v>331</v>
      </c>
      <c r="C57" s="32">
        <v>376</v>
      </c>
      <c r="D57" s="32">
        <v>447</v>
      </c>
    </row>
    <row r="58" spans="1:4" ht="14.25" x14ac:dyDescent="0.2">
      <c r="A58" s="2" t="s">
        <v>33</v>
      </c>
      <c r="B58" s="32">
        <v>28</v>
      </c>
      <c r="C58" s="32">
        <v>43</v>
      </c>
      <c r="D58" s="32">
        <v>31</v>
      </c>
    </row>
    <row r="59" spans="1:4" ht="14.25" x14ac:dyDescent="0.2">
      <c r="A59" s="2" t="s">
        <v>34</v>
      </c>
      <c r="B59" s="32">
        <v>2026</v>
      </c>
      <c r="C59" s="33">
        <v>2252</v>
      </c>
      <c r="D59" s="33">
        <v>2069</v>
      </c>
    </row>
    <row r="60" spans="1:4" x14ac:dyDescent="0.2">
      <c r="A60" s="3"/>
    </row>
    <row r="61" spans="1:4" x14ac:dyDescent="0.2">
      <c r="A61" s="3"/>
    </row>
    <row r="62" spans="1:4" x14ac:dyDescent="0.2">
      <c r="A62" s="3"/>
    </row>
    <row r="63" spans="1:4" ht="15" x14ac:dyDescent="0.25">
      <c r="A63" s="4" t="s">
        <v>77</v>
      </c>
    </row>
    <row r="64" spans="1:4" ht="14.25" x14ac:dyDescent="0.2">
      <c r="A64" s="5"/>
    </row>
    <row r="65" spans="1:111" ht="15" x14ac:dyDescent="0.25">
      <c r="A65" s="4" t="s">
        <v>47</v>
      </c>
    </row>
    <row r="66" spans="1:111" x14ac:dyDescent="0.2">
      <c r="A66" s="3"/>
    </row>
    <row r="67" spans="1:111" ht="14.25" x14ac:dyDescent="0.2">
      <c r="A67" s="5" t="s">
        <v>43</v>
      </c>
      <c r="B67" s="36"/>
      <c r="C67" s="36"/>
      <c r="D67" s="36"/>
    </row>
    <row r="68" spans="1:111" ht="14.25" x14ac:dyDescent="0.2">
      <c r="A68" s="5" t="s">
        <v>41</v>
      </c>
      <c r="B68" s="36"/>
      <c r="C68" s="36"/>
      <c r="D68" s="36"/>
    </row>
    <row r="69" spans="1:111" ht="14.25" x14ac:dyDescent="0.2">
      <c r="A69" s="5" t="s">
        <v>42</v>
      </c>
      <c r="B69" s="36"/>
      <c r="C69" s="36"/>
      <c r="D69" s="36"/>
    </row>
    <row r="70" spans="1:111" ht="14.25" x14ac:dyDescent="0.2">
      <c r="A70" s="5" t="s">
        <v>40</v>
      </c>
      <c r="B70" s="36"/>
      <c r="C70" s="36"/>
      <c r="D70" s="36"/>
    </row>
    <row r="71" spans="1:111" ht="14.25" x14ac:dyDescent="0.2">
      <c r="A71" s="5" t="s">
        <v>39</v>
      </c>
      <c r="B71" s="36"/>
      <c r="C71" s="36"/>
      <c r="D71" s="36"/>
    </row>
    <row r="72" spans="1:111" ht="14.25" x14ac:dyDescent="0.2">
      <c r="A72" s="5" t="s">
        <v>97</v>
      </c>
      <c r="B72" s="36"/>
      <c r="C72" s="36"/>
      <c r="D72" s="36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</row>
    <row r="73" spans="1:111" ht="14.25" x14ac:dyDescent="0.2">
      <c r="A73" s="5" t="s">
        <v>98</v>
      </c>
      <c r="B73" s="36"/>
      <c r="C73" s="36"/>
      <c r="D73" s="36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</row>
    <row r="74" spans="1:111" ht="14.25" x14ac:dyDescent="0.2">
      <c r="A74" s="5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</row>
    <row r="75" spans="1:111" ht="14.25" x14ac:dyDescent="0.2">
      <c r="A75" s="5" t="s">
        <v>52</v>
      </c>
      <c r="B75" s="36"/>
      <c r="C75" s="36"/>
      <c r="D75" s="36"/>
    </row>
    <row r="76" spans="1:111" ht="14.25" x14ac:dyDescent="0.2">
      <c r="A76" s="5" t="s">
        <v>45</v>
      </c>
      <c r="B76" s="36"/>
      <c r="C76" s="36"/>
      <c r="D76" s="36"/>
    </row>
    <row r="77" spans="1:111" ht="14.25" x14ac:dyDescent="0.2">
      <c r="A77" s="5" t="s">
        <v>46</v>
      </c>
      <c r="B77" s="36"/>
      <c r="C77" s="36"/>
      <c r="D77" s="36"/>
    </row>
    <row r="78" spans="1:111" x14ac:dyDescent="0.2">
      <c r="A78" s="3"/>
    </row>
    <row r="79" spans="1:111" ht="15" x14ac:dyDescent="0.25">
      <c r="A79" s="4" t="s">
        <v>51</v>
      </c>
    </row>
    <row r="80" spans="1:111" x14ac:dyDescent="0.2">
      <c r="A80" s="3"/>
    </row>
    <row r="81" spans="1:4" ht="15" x14ac:dyDescent="0.25">
      <c r="A81" s="4" t="s">
        <v>48</v>
      </c>
    </row>
    <row r="82" spans="1:4" x14ac:dyDescent="0.2">
      <c r="A82" s="3"/>
    </row>
    <row r="83" spans="1:4" ht="14.25" x14ac:dyDescent="0.2">
      <c r="A83" s="5" t="s">
        <v>43</v>
      </c>
      <c r="B83" s="36"/>
      <c r="C83" s="36"/>
      <c r="D83" s="36"/>
    </row>
    <row r="84" spans="1:4" ht="14.25" x14ac:dyDescent="0.2">
      <c r="A84" s="5" t="s">
        <v>41</v>
      </c>
      <c r="B84" s="36"/>
      <c r="C84" s="36"/>
      <c r="D84" s="36"/>
    </row>
    <row r="85" spans="1:4" ht="14.25" x14ac:dyDescent="0.2">
      <c r="A85" s="5" t="s">
        <v>42</v>
      </c>
      <c r="B85" s="36"/>
      <c r="C85" s="36"/>
      <c r="D85" s="36"/>
    </row>
    <row r="86" spans="1:4" ht="14.25" x14ac:dyDescent="0.2">
      <c r="A86" s="5" t="s">
        <v>40</v>
      </c>
      <c r="B86" s="36"/>
      <c r="C86" s="36"/>
      <c r="D86" s="36"/>
    </row>
    <row r="87" spans="1:4" ht="14.25" x14ac:dyDescent="0.2">
      <c r="A87" s="5" t="s">
        <v>39</v>
      </c>
      <c r="B87" s="36"/>
      <c r="C87" s="36"/>
      <c r="D87" s="36"/>
    </row>
    <row r="88" spans="1:4" ht="14.25" x14ac:dyDescent="0.2">
      <c r="A88" s="5"/>
    </row>
    <row r="89" spans="1:4" ht="14.25" x14ac:dyDescent="0.2">
      <c r="A89" s="5" t="s">
        <v>44</v>
      </c>
      <c r="B89" s="36"/>
      <c r="C89" s="36"/>
      <c r="D89" s="36"/>
    </row>
    <row r="90" spans="1:4" ht="14.25" x14ac:dyDescent="0.2">
      <c r="A90" s="5" t="s">
        <v>45</v>
      </c>
      <c r="B90" s="36"/>
      <c r="C90" s="36"/>
      <c r="D90" s="36"/>
    </row>
    <row r="91" spans="1:4" ht="14.25" x14ac:dyDescent="0.2">
      <c r="A91" s="5" t="s">
        <v>46</v>
      </c>
      <c r="B91" s="36"/>
      <c r="C91" s="36"/>
      <c r="D91" s="36"/>
    </row>
    <row r="92" spans="1:4" x14ac:dyDescent="0.2">
      <c r="A92" s="3"/>
    </row>
    <row r="93" spans="1:4" ht="15" x14ac:dyDescent="0.25">
      <c r="A93" s="4" t="s">
        <v>49</v>
      </c>
    </row>
    <row r="94" spans="1:4" x14ac:dyDescent="0.2">
      <c r="A94" s="3"/>
    </row>
    <row r="95" spans="1:4" x14ac:dyDescent="0.2">
      <c r="A95" s="3" t="s">
        <v>50</v>
      </c>
      <c r="B95" s="36"/>
      <c r="C95" s="36"/>
      <c r="D95" s="36"/>
    </row>
    <row r="96" spans="1:4" x14ac:dyDescent="0.2">
      <c r="A96" s="3"/>
    </row>
    <row r="97" spans="1:4" x14ac:dyDescent="0.2">
      <c r="A97" s="3"/>
    </row>
    <row r="98" spans="1:4" ht="15" x14ac:dyDescent="0.25">
      <c r="A98" s="4" t="s">
        <v>76</v>
      </c>
    </row>
    <row r="99" spans="1:4" x14ac:dyDescent="0.2">
      <c r="A99" s="3"/>
    </row>
    <row r="100" spans="1:4" ht="15" x14ac:dyDescent="0.25">
      <c r="A100" s="4" t="s">
        <v>53</v>
      </c>
    </row>
    <row r="101" spans="1:4" ht="14.25" x14ac:dyDescent="0.2">
      <c r="A101" s="6" t="s">
        <v>54</v>
      </c>
    </row>
    <row r="102" spans="1:4" ht="14.25" x14ac:dyDescent="0.2">
      <c r="A102" s="5" t="s">
        <v>55</v>
      </c>
      <c r="B102" s="36"/>
      <c r="C102" s="36">
        <v>1116</v>
      </c>
      <c r="D102" s="36">
        <v>766</v>
      </c>
    </row>
    <row r="103" spans="1:4" x14ac:dyDescent="0.2">
      <c r="A103" s="54" t="s">
        <v>56</v>
      </c>
      <c r="B103" s="36"/>
      <c r="C103" s="36">
        <v>17</v>
      </c>
      <c r="D103" s="36">
        <v>20</v>
      </c>
    </row>
    <row r="104" spans="1:4" x14ac:dyDescent="0.2">
      <c r="A104" s="55"/>
    </row>
    <row r="105" spans="1:4" x14ac:dyDescent="0.2">
      <c r="A105" s="3"/>
    </row>
    <row r="106" spans="1:4" ht="14.25" x14ac:dyDescent="0.2">
      <c r="A106" s="6" t="s">
        <v>57</v>
      </c>
    </row>
    <row r="107" spans="1:4" ht="14.25" x14ac:dyDescent="0.2">
      <c r="A107" s="5" t="s">
        <v>58</v>
      </c>
      <c r="B107" s="36"/>
      <c r="C107" s="36">
        <v>312</v>
      </c>
      <c r="D107" s="36">
        <v>211</v>
      </c>
    </row>
    <row r="108" spans="1:4" ht="14.25" x14ac:dyDescent="0.2">
      <c r="A108" s="5" t="s">
        <v>59</v>
      </c>
      <c r="B108" s="36"/>
      <c r="C108" s="36"/>
      <c r="D108" s="36">
        <v>87</v>
      </c>
    </row>
    <row r="109" spans="1:4" ht="14.25" x14ac:dyDescent="0.2">
      <c r="A109" s="5"/>
    </row>
    <row r="110" spans="1:4" ht="14.25" x14ac:dyDescent="0.2">
      <c r="A110" s="6" t="s">
        <v>60</v>
      </c>
    </row>
    <row r="111" spans="1:4" ht="14.25" x14ac:dyDescent="0.2">
      <c r="A111" s="5" t="s">
        <v>61</v>
      </c>
      <c r="B111" s="36"/>
      <c r="C111" s="36">
        <v>193</v>
      </c>
      <c r="D111" s="36">
        <v>76</v>
      </c>
    </row>
    <row r="112" spans="1:4" ht="14.25" x14ac:dyDescent="0.2">
      <c r="A112" s="5"/>
    </row>
    <row r="113" spans="1:4" ht="14.25" x14ac:dyDescent="0.2">
      <c r="A113" s="6" t="s">
        <v>62</v>
      </c>
    </row>
    <row r="114" spans="1:4" x14ac:dyDescent="0.2">
      <c r="A114" s="54" t="s">
        <v>63</v>
      </c>
      <c r="B114" s="36"/>
      <c r="C114" s="36">
        <v>12478</v>
      </c>
      <c r="D114" s="36">
        <v>17362</v>
      </c>
    </row>
    <row r="115" spans="1:4" x14ac:dyDescent="0.2">
      <c r="A115" s="55"/>
    </row>
    <row r="116" spans="1:4" ht="14.25" x14ac:dyDescent="0.2">
      <c r="A116" s="5"/>
    </row>
    <row r="117" spans="1:4" ht="14.25" x14ac:dyDescent="0.2">
      <c r="A117" s="6" t="s">
        <v>64</v>
      </c>
    </row>
    <row r="118" spans="1:4" ht="14.25" x14ac:dyDescent="0.2">
      <c r="A118" s="5" t="s">
        <v>61</v>
      </c>
      <c r="B118" s="36"/>
      <c r="C118" s="36">
        <v>116</v>
      </c>
      <c r="D118" s="36">
        <v>82</v>
      </c>
    </row>
    <row r="119" spans="1:4" ht="14.25" x14ac:dyDescent="0.2">
      <c r="A119" s="5"/>
    </row>
    <row r="120" spans="1:4" ht="14.25" x14ac:dyDescent="0.2">
      <c r="A120" s="6" t="s">
        <v>65</v>
      </c>
    </row>
    <row r="121" spans="1:4" ht="14.25" x14ac:dyDescent="0.2">
      <c r="A121" s="5" t="s">
        <v>66</v>
      </c>
      <c r="B121" s="36"/>
      <c r="C121" s="36">
        <v>0</v>
      </c>
      <c r="D121" s="36">
        <v>0</v>
      </c>
    </row>
    <row r="122" spans="1:4" ht="14.25" x14ac:dyDescent="0.2">
      <c r="A122" s="5"/>
    </row>
    <row r="123" spans="1:4" ht="14.25" x14ac:dyDescent="0.2">
      <c r="A123" s="6" t="s">
        <v>67</v>
      </c>
    </row>
    <row r="124" spans="1:4" ht="14.25" x14ac:dyDescent="0.2">
      <c r="A124" s="5" t="s">
        <v>68</v>
      </c>
      <c r="B124" s="36"/>
      <c r="C124" s="36">
        <v>0</v>
      </c>
      <c r="D124" s="36">
        <v>0</v>
      </c>
    </row>
    <row r="125" spans="1:4" ht="14.25" x14ac:dyDescent="0.2">
      <c r="A125" s="5"/>
    </row>
    <row r="126" spans="1:4" ht="15" x14ac:dyDescent="0.25">
      <c r="A126" s="4" t="s">
        <v>93</v>
      </c>
    </row>
    <row r="127" spans="1:4" ht="14.25" x14ac:dyDescent="0.2">
      <c r="A127" s="5" t="s">
        <v>58</v>
      </c>
      <c r="B127" s="36"/>
      <c r="C127" s="36">
        <v>71</v>
      </c>
      <c r="D127" s="36">
        <v>857</v>
      </c>
    </row>
    <row r="128" spans="1:4" x14ac:dyDescent="0.2">
      <c r="A128" s="3"/>
    </row>
    <row r="129" spans="1:4" ht="15" x14ac:dyDescent="0.25">
      <c r="A129" s="4" t="s">
        <v>69</v>
      </c>
    </row>
    <row r="130" spans="1:4" ht="14.25" x14ac:dyDescent="0.2">
      <c r="A130" s="5" t="s">
        <v>70</v>
      </c>
      <c r="B130" s="36"/>
      <c r="C130" s="36"/>
      <c r="D130" s="36">
        <v>5961</v>
      </c>
    </row>
    <row r="131" spans="1:4" x14ac:dyDescent="0.2">
      <c r="A131" s="3"/>
    </row>
    <row r="132" spans="1:4" ht="15" x14ac:dyDescent="0.25">
      <c r="A132" s="4" t="s">
        <v>71</v>
      </c>
    </row>
    <row r="133" spans="1:4" ht="14.25" x14ac:dyDescent="0.2">
      <c r="A133" s="6" t="s">
        <v>72</v>
      </c>
    </row>
    <row r="134" spans="1:4" ht="14.25" x14ac:dyDescent="0.2">
      <c r="A134" s="5" t="s">
        <v>73</v>
      </c>
      <c r="B134" s="36"/>
      <c r="C134" s="36"/>
      <c r="D134" s="36">
        <v>9</v>
      </c>
    </row>
    <row r="135" spans="1:4" x14ac:dyDescent="0.2">
      <c r="A135" s="3"/>
    </row>
    <row r="136" spans="1:4" ht="14.25" x14ac:dyDescent="0.2">
      <c r="A136" s="6" t="s">
        <v>74</v>
      </c>
    </row>
    <row r="137" spans="1:4" ht="14.25" x14ac:dyDescent="0.2">
      <c r="A137" s="5" t="s">
        <v>73</v>
      </c>
      <c r="B137" s="36"/>
      <c r="C137" s="36"/>
      <c r="D137" s="36">
        <v>57</v>
      </c>
    </row>
    <row r="138" spans="1:4" ht="14.25" x14ac:dyDescent="0.2">
      <c r="A138" s="5" t="s">
        <v>75</v>
      </c>
      <c r="B138" s="36"/>
      <c r="C138" s="36"/>
      <c r="D138" s="36"/>
    </row>
    <row r="139" spans="1:4" ht="14.25" x14ac:dyDescent="0.2">
      <c r="A139" s="5"/>
    </row>
    <row r="140" spans="1:4" ht="14.25" x14ac:dyDescent="0.2">
      <c r="A140" s="6" t="s">
        <v>79</v>
      </c>
    </row>
    <row r="141" spans="1:4" ht="14.25" x14ac:dyDescent="0.2">
      <c r="A141" s="5" t="s">
        <v>80</v>
      </c>
      <c r="B141" s="36"/>
      <c r="C141" s="36"/>
      <c r="D141" s="36">
        <v>35</v>
      </c>
    </row>
    <row r="142" spans="1:4" ht="14.25" x14ac:dyDescent="0.2">
      <c r="A142" s="5"/>
    </row>
    <row r="143" spans="1:4" ht="14.25" x14ac:dyDescent="0.2">
      <c r="A143" s="6" t="s">
        <v>81</v>
      </c>
    </row>
    <row r="144" spans="1:4" ht="14.25" x14ac:dyDescent="0.2">
      <c r="A144" s="5" t="s">
        <v>82</v>
      </c>
      <c r="B144" s="36"/>
      <c r="C144" s="36"/>
      <c r="D144" s="36">
        <v>143</v>
      </c>
    </row>
    <row r="145" spans="1:4" ht="14.25" x14ac:dyDescent="0.2">
      <c r="A145" s="5" t="s">
        <v>83</v>
      </c>
      <c r="B145" s="36"/>
      <c r="C145" s="36"/>
      <c r="D145" s="36">
        <v>80</v>
      </c>
    </row>
    <row r="146" spans="1:4" ht="14.25" x14ac:dyDescent="0.2">
      <c r="A146" s="5" t="s">
        <v>85</v>
      </c>
      <c r="B146" s="36"/>
      <c r="C146" s="36"/>
      <c r="D146" s="36"/>
    </row>
    <row r="147" spans="1:4" ht="14.25" x14ac:dyDescent="0.2">
      <c r="A147" s="5" t="s">
        <v>84</v>
      </c>
      <c r="B147" s="36"/>
      <c r="C147" s="36"/>
      <c r="D147" s="36">
        <v>62</v>
      </c>
    </row>
    <row r="148" spans="1:4" ht="14.25" x14ac:dyDescent="0.2">
      <c r="A148" s="5"/>
    </row>
    <row r="149" spans="1:4" ht="14.25" x14ac:dyDescent="0.2">
      <c r="A149" s="6" t="s">
        <v>86</v>
      </c>
    </row>
    <row r="150" spans="1:4" ht="14.25" x14ac:dyDescent="0.2">
      <c r="A150" s="5" t="s">
        <v>87</v>
      </c>
      <c r="B150" s="36"/>
      <c r="C150" s="36">
        <v>110</v>
      </c>
      <c r="D150" s="36">
        <v>98</v>
      </c>
    </row>
    <row r="151" spans="1:4" ht="14.25" x14ac:dyDescent="0.2">
      <c r="A151" s="5" t="s">
        <v>88</v>
      </c>
      <c r="B151" s="36"/>
      <c r="C151" s="36">
        <v>3</v>
      </c>
      <c r="D151" s="36">
        <v>1</v>
      </c>
    </row>
    <row r="152" spans="1:4" ht="14.25" x14ac:dyDescent="0.2">
      <c r="A152" s="5"/>
    </row>
    <row r="153" spans="1:4" ht="15" x14ac:dyDescent="0.25">
      <c r="A153" s="4" t="s">
        <v>89</v>
      </c>
    </row>
    <row r="154" spans="1:4" ht="14.25" x14ac:dyDescent="0.2">
      <c r="A154" s="5" t="s">
        <v>90</v>
      </c>
      <c r="B154" s="36"/>
      <c r="C154" s="36">
        <v>7640</v>
      </c>
      <c r="D154" s="36">
        <v>14175</v>
      </c>
    </row>
    <row r="155" spans="1:4" ht="14.25" x14ac:dyDescent="0.2">
      <c r="A155" s="5" t="s">
        <v>91</v>
      </c>
      <c r="B155" s="36"/>
      <c r="C155" s="36">
        <v>102</v>
      </c>
      <c r="D155" s="36">
        <v>109</v>
      </c>
    </row>
    <row r="156" spans="1:4" ht="14.25" x14ac:dyDescent="0.2">
      <c r="A156" s="5" t="s">
        <v>92</v>
      </c>
      <c r="B156" s="36"/>
      <c r="C156" s="36">
        <v>21</v>
      </c>
      <c r="D156" s="36">
        <v>15</v>
      </c>
    </row>
  </sheetData>
  <sheetProtection sheet="1" objects="1" scenarios="1"/>
  <customSheetViews>
    <customSheetView guid="{66F6D444-484F-4847-A096-8E656F6E47AC}">
      <pane ySplit="1" topLeftCell="A41" activePane="bottomLeft" state="frozen"/>
      <selection pane="bottomLeft" activeCell="C22" sqref="C22"/>
      <pageMargins left="0.7" right="0.7" top="0.75" bottom="0.75" header="0.3" footer="0.3"/>
      <pageSetup paperSize="9" fitToWidth="0" orientation="portrait" r:id="rId1"/>
    </customSheetView>
    <customSheetView guid="{4776FF7B-3A99-451A-BE5A-F910854CFE94}">
      <pane ySplit="1" topLeftCell="A2" activePane="bottomLeft" state="frozen"/>
      <selection pane="bottomLeft" activeCell="D20" sqref="D20"/>
      <pageMargins left="0.7" right="0.7" top="0.75" bottom="0.75" header="0.3" footer="0.3"/>
      <pageSetup paperSize="9" fitToWidth="0" orientation="portrait" r:id="rId2"/>
    </customSheetView>
    <customSheetView guid="{4B41C33D-B803-4B4D-B1EF-C9E0FFE861CB}">
      <pane ySplit="1" topLeftCell="A2" activePane="bottomLeft" state="frozen"/>
      <selection pane="bottomLeft" activeCell="N46" sqref="N46"/>
      <pageMargins left="0.7" right="0.7" top="0.75" bottom="0.75" header="0.3" footer="0.3"/>
    </customSheetView>
    <customSheetView guid="{AFC8CB82-161E-46C9-81BF-331389028552}">
      <pane ySplit="1" topLeftCell="A2" activePane="bottomLeft" state="frozen"/>
      <selection pane="bottomLeft" activeCell="G38" sqref="G38"/>
      <pageMargins left="0.7" right="0.7" top="0.75" bottom="0.75" header="0.3" footer="0.3"/>
    </customSheetView>
    <customSheetView guid="{850E7E14-71D6-4C44-8A78-F6DCD1226F15}">
      <pane ySplit="1" topLeftCell="A2" activePane="bottomLeft" state="frozen"/>
      <selection pane="bottomLeft" activeCell="F68" sqref="F68"/>
      <pageMargins left="0.7" right="0.7" top="0.75" bottom="0.75" header="0.3" footer="0.3"/>
    </customSheetView>
    <customSheetView guid="{5E667F79-E8E5-4828-BF97-0B39D02FA3C3}">
      <pane ySplit="1" topLeftCell="A2" activePane="bottomLeft" state="frozen"/>
      <selection pane="bottomLeft" activeCell="F68" sqref="F68"/>
      <pageMargins left="0.7" right="0.7" top="0.75" bottom="0.75" header="0.3" footer="0.3"/>
    </customSheetView>
    <customSheetView guid="{DA0DFDF4-652D-4F94-8D55-AAD05F778EB5}">
      <pane ySplit="1" topLeftCell="A2" activePane="bottomLeft" state="frozen"/>
      <selection pane="bottomLeft" activeCell="N46" sqref="N46"/>
      <pageMargins left="0.7" right="0.7" top="0.75" bottom="0.75" header="0.3" footer="0.3"/>
      <pageSetup paperSize="9" orientation="portrait" r:id="rId3"/>
    </customSheetView>
    <customSheetView guid="{15B91CFC-DD8A-4D92-ACDB-6090A9391925}">
      <pane ySplit="1" topLeftCell="A35" activePane="bottomLeft" state="frozen"/>
      <selection pane="bottomLeft" activeCell="D46" sqref="D46"/>
      <pageMargins left="0.7" right="0.7" top="0.75" bottom="0.75" header="0.3" footer="0.3"/>
      <pageSetup paperSize="9" fitToWidth="0" orientation="portrait" r:id="rId4"/>
    </customSheetView>
  </customSheetViews>
  <mergeCells count="2">
    <mergeCell ref="A103:A104"/>
    <mergeCell ref="A114:A115"/>
  </mergeCells>
  <pageMargins left="0.7" right="0.7" top="0.75" bottom="0.75" header="0.3" footer="0.3"/>
  <pageSetup paperSize="9" fitToWidth="0" orientation="portrait"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156"/>
  <sheetViews>
    <sheetView workbookViewId="0">
      <pane ySplit="1" topLeftCell="A131" activePane="bottomLeft" state="frozen"/>
      <selection activeCell="F68" sqref="F68"/>
      <selection pane="bottomLeft" activeCell="D137" sqref="D137"/>
    </sheetView>
  </sheetViews>
  <sheetFormatPr defaultRowHeight="12.75" x14ac:dyDescent="0.2"/>
  <cols>
    <col min="1" max="1" width="47.5703125" style="7" customWidth="1"/>
    <col min="2" max="4" width="12.5703125" customWidth="1"/>
    <col min="5" max="5" width="12.5703125" style="7" customWidth="1"/>
    <col min="6" max="111" width="9.140625" style="7"/>
  </cols>
  <sheetData>
    <row r="1" spans="1:111" s="28" customFormat="1" ht="15.75" customHeight="1" x14ac:dyDescent="0.2">
      <c r="A1" s="26" t="s">
        <v>37</v>
      </c>
      <c r="B1" s="27">
        <v>2011</v>
      </c>
      <c r="C1" s="27">
        <v>2012</v>
      </c>
      <c r="D1" s="27">
        <v>2013</v>
      </c>
      <c r="E1" s="29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</row>
    <row r="2" spans="1:111" s="7" customFormat="1" ht="15" x14ac:dyDescent="0.2">
      <c r="A2" s="1"/>
    </row>
    <row r="3" spans="1:111" s="7" customFormat="1" ht="15" x14ac:dyDescent="0.2">
      <c r="A3" s="1" t="s">
        <v>78</v>
      </c>
    </row>
    <row r="4" spans="1:111" s="7" customFormat="1" ht="15" x14ac:dyDescent="0.2">
      <c r="A4" s="1"/>
    </row>
    <row r="5" spans="1:111" ht="15" x14ac:dyDescent="0.2">
      <c r="A5" s="1" t="s">
        <v>0</v>
      </c>
    </row>
    <row r="6" spans="1:111" ht="14.25" x14ac:dyDescent="0.2">
      <c r="A6" s="2" t="s">
        <v>22</v>
      </c>
      <c r="B6" s="36"/>
      <c r="C6" s="36">
        <v>34272</v>
      </c>
      <c r="D6" s="36">
        <v>29748</v>
      </c>
    </row>
    <row r="7" spans="1:111" ht="14.25" x14ac:dyDescent="0.2">
      <c r="A7" s="2" t="s">
        <v>23</v>
      </c>
      <c r="B7" s="36"/>
      <c r="C7" s="36"/>
      <c r="D7" s="36"/>
    </row>
    <row r="8" spans="1:111" ht="14.25" x14ac:dyDescent="0.2">
      <c r="A8" s="2" t="s">
        <v>24</v>
      </c>
      <c r="B8" s="36"/>
      <c r="C8" s="36"/>
      <c r="D8" s="36"/>
    </row>
    <row r="9" spans="1:111" ht="14.25" x14ac:dyDescent="0.2">
      <c r="A9" s="2"/>
    </row>
    <row r="10" spans="1:111" ht="15" x14ac:dyDescent="0.2">
      <c r="A10" s="1" t="s">
        <v>1</v>
      </c>
    </row>
    <row r="11" spans="1:111" ht="14.25" x14ac:dyDescent="0.2">
      <c r="A11" s="2" t="s">
        <v>2</v>
      </c>
      <c r="B11" s="36">
        <v>0</v>
      </c>
      <c r="C11" s="36">
        <v>0</v>
      </c>
      <c r="D11" s="36">
        <v>0</v>
      </c>
    </row>
    <row r="12" spans="1:111" ht="14.25" x14ac:dyDescent="0.2">
      <c r="A12" s="2" t="s">
        <v>3</v>
      </c>
      <c r="B12" s="36">
        <v>0</v>
      </c>
      <c r="C12" s="36">
        <v>0</v>
      </c>
      <c r="D12" s="36">
        <v>0</v>
      </c>
    </row>
    <row r="13" spans="1:111" ht="14.25" x14ac:dyDescent="0.2">
      <c r="A13" s="2" t="s">
        <v>4</v>
      </c>
      <c r="B13" s="36">
        <v>0</v>
      </c>
      <c r="C13" s="36">
        <v>0</v>
      </c>
      <c r="D13" s="36">
        <v>1253</v>
      </c>
    </row>
    <row r="14" spans="1:111" ht="28.5" x14ac:dyDescent="0.2">
      <c r="A14" s="2" t="s">
        <v>5</v>
      </c>
      <c r="B14" s="36">
        <v>0</v>
      </c>
      <c r="C14" s="36">
        <v>0</v>
      </c>
      <c r="D14" s="36">
        <v>0</v>
      </c>
    </row>
    <row r="15" spans="1:111" ht="14.25" x14ac:dyDescent="0.2">
      <c r="A15" s="2"/>
    </row>
    <row r="16" spans="1:111" ht="15" x14ac:dyDescent="0.2">
      <c r="A16" s="1" t="s">
        <v>6</v>
      </c>
    </row>
    <row r="17" spans="1:4" ht="14.25" x14ac:dyDescent="0.2">
      <c r="A17" s="2" t="s">
        <v>25</v>
      </c>
      <c r="B17" s="36">
        <v>128555</v>
      </c>
      <c r="C17" s="36">
        <v>129333</v>
      </c>
      <c r="D17" s="36">
        <v>141400</v>
      </c>
    </row>
    <row r="18" spans="1:4" ht="14.25" x14ac:dyDescent="0.2">
      <c r="A18" s="2" t="s">
        <v>26</v>
      </c>
      <c r="B18" s="36">
        <v>352445</v>
      </c>
      <c r="C18" s="36">
        <v>85551</v>
      </c>
      <c r="D18" s="36">
        <v>98802</v>
      </c>
    </row>
    <row r="19" spans="1:4" ht="14.25" x14ac:dyDescent="0.2">
      <c r="A19" s="2" t="s">
        <v>7</v>
      </c>
      <c r="B19" s="36">
        <v>236221</v>
      </c>
      <c r="C19" s="36">
        <v>242712</v>
      </c>
      <c r="D19" s="36">
        <v>242026</v>
      </c>
    </row>
    <row r="20" spans="1:4" ht="14.25" x14ac:dyDescent="0.2">
      <c r="A20" s="2"/>
    </row>
    <row r="21" spans="1:4" ht="15" x14ac:dyDescent="0.2">
      <c r="A21" s="1" t="s">
        <v>8</v>
      </c>
    </row>
    <row r="22" spans="1:4" ht="14.25" x14ac:dyDescent="0.2">
      <c r="A22" s="2" t="s">
        <v>28</v>
      </c>
      <c r="B22" s="33">
        <v>51883</v>
      </c>
      <c r="C22" s="33">
        <v>41751</v>
      </c>
      <c r="D22" s="33">
        <v>44745</v>
      </c>
    </row>
    <row r="23" spans="1:4" ht="14.25" x14ac:dyDescent="0.2">
      <c r="A23" s="2"/>
    </row>
    <row r="24" spans="1:4" ht="14.25" x14ac:dyDescent="0.2">
      <c r="A24" s="2" t="s">
        <v>9</v>
      </c>
      <c r="B24" s="32">
        <v>29357</v>
      </c>
      <c r="C24" s="33">
        <v>26658</v>
      </c>
      <c r="D24" s="32">
        <v>27343</v>
      </c>
    </row>
    <row r="25" spans="1:4" ht="14.25" x14ac:dyDescent="0.2">
      <c r="A25" s="2" t="s">
        <v>10</v>
      </c>
      <c r="B25" s="32">
        <v>10634</v>
      </c>
      <c r="C25" s="32">
        <v>9311</v>
      </c>
      <c r="D25" s="32">
        <v>9273</v>
      </c>
    </row>
    <row r="26" spans="1:4" ht="14.25" x14ac:dyDescent="0.2">
      <c r="A26" s="2" t="s">
        <v>11</v>
      </c>
      <c r="B26" s="32">
        <v>938</v>
      </c>
      <c r="C26" s="32">
        <v>1427</v>
      </c>
      <c r="D26" s="32">
        <v>1250</v>
      </c>
    </row>
    <row r="27" spans="1:4" ht="14.25" x14ac:dyDescent="0.2">
      <c r="A27" s="2" t="s">
        <v>20</v>
      </c>
      <c r="B27" s="32">
        <v>1588</v>
      </c>
      <c r="C27" s="32">
        <v>1344</v>
      </c>
      <c r="D27" s="32">
        <v>1395</v>
      </c>
    </row>
    <row r="28" spans="1:4" ht="14.25" x14ac:dyDescent="0.2">
      <c r="A28" s="2" t="s">
        <v>21</v>
      </c>
      <c r="B28" s="32">
        <v>4025</v>
      </c>
      <c r="C28" s="36">
        <v>0</v>
      </c>
      <c r="D28" s="32">
        <v>1865</v>
      </c>
    </row>
    <row r="29" spans="1:4" ht="14.25" x14ac:dyDescent="0.2">
      <c r="A29" s="2" t="s">
        <v>29</v>
      </c>
      <c r="B29" s="32">
        <v>1959</v>
      </c>
      <c r="C29" s="32">
        <v>1410</v>
      </c>
      <c r="D29" s="32">
        <v>1971</v>
      </c>
    </row>
    <row r="30" spans="1:4" ht="14.25" x14ac:dyDescent="0.2">
      <c r="A30" s="2" t="s">
        <v>30</v>
      </c>
      <c r="B30" s="32">
        <v>2925</v>
      </c>
      <c r="C30" s="32">
        <v>1351</v>
      </c>
      <c r="D30" s="32">
        <v>1190</v>
      </c>
    </row>
    <row r="31" spans="1:4" ht="14.1" x14ac:dyDescent="0.3">
      <c r="A31" s="2" t="s">
        <v>31</v>
      </c>
      <c r="B31" s="32">
        <v>457</v>
      </c>
      <c r="C31" s="32">
        <v>250</v>
      </c>
      <c r="D31" s="32">
        <v>458</v>
      </c>
    </row>
    <row r="32" spans="1:4" ht="14.1" x14ac:dyDescent="0.25">
      <c r="A32" s="2"/>
    </row>
    <row r="33" spans="1:4" ht="14.1" x14ac:dyDescent="0.25">
      <c r="A33" s="1"/>
    </row>
    <row r="34" spans="1:4" ht="14.1" x14ac:dyDescent="0.25">
      <c r="A34" s="1"/>
    </row>
    <row r="35" spans="1:4" ht="14.1" x14ac:dyDescent="0.25">
      <c r="A35" s="1" t="s">
        <v>12</v>
      </c>
    </row>
    <row r="36" spans="1:4" ht="14.1" x14ac:dyDescent="0.25">
      <c r="A36" s="1"/>
    </row>
    <row r="37" spans="1:4" ht="14.1" x14ac:dyDescent="0.25">
      <c r="A37" s="1" t="s">
        <v>0</v>
      </c>
    </row>
    <row r="38" spans="1:4" ht="14.1" x14ac:dyDescent="0.25">
      <c r="A38" s="2" t="s">
        <v>13</v>
      </c>
      <c r="B38" s="36"/>
      <c r="C38" s="36"/>
      <c r="D38" s="36">
        <v>49</v>
      </c>
    </row>
    <row r="39" spans="1:4" ht="14.1" x14ac:dyDescent="0.25">
      <c r="A39" s="2" t="s">
        <v>14</v>
      </c>
      <c r="B39" s="36"/>
      <c r="C39" s="36"/>
      <c r="D39" s="36">
        <v>49</v>
      </c>
    </row>
    <row r="40" spans="1:4" ht="14.1" x14ac:dyDescent="0.25">
      <c r="A40" s="2" t="s">
        <v>15</v>
      </c>
      <c r="B40" s="36"/>
      <c r="C40" s="36">
        <v>34272</v>
      </c>
      <c r="D40" s="36">
        <v>29748</v>
      </c>
    </row>
    <row r="41" spans="1:4" ht="14.1" x14ac:dyDescent="0.25">
      <c r="A41" s="2"/>
    </row>
    <row r="42" spans="1:4" ht="14.1" x14ac:dyDescent="0.25">
      <c r="A42" s="1" t="s">
        <v>16</v>
      </c>
    </row>
    <row r="43" spans="1:4" ht="14.1" x14ac:dyDescent="0.25">
      <c r="A43" s="2" t="s">
        <v>17</v>
      </c>
      <c r="B43" s="36">
        <v>0</v>
      </c>
      <c r="C43" s="36">
        <v>0</v>
      </c>
      <c r="D43" s="36">
        <v>0</v>
      </c>
    </row>
    <row r="44" spans="1:4" ht="14.1" x14ac:dyDescent="0.25">
      <c r="A44" s="2" t="s">
        <v>18</v>
      </c>
      <c r="B44" s="36">
        <v>0</v>
      </c>
      <c r="C44" s="36">
        <v>0</v>
      </c>
      <c r="D44" s="36">
        <v>0</v>
      </c>
    </row>
    <row r="45" spans="1:4" ht="14.1" x14ac:dyDescent="0.25">
      <c r="A45" s="2" t="s">
        <v>19</v>
      </c>
      <c r="B45" s="36">
        <v>0</v>
      </c>
      <c r="C45" s="36">
        <v>0</v>
      </c>
      <c r="D45" s="36">
        <v>0</v>
      </c>
    </row>
    <row r="46" spans="1:4" ht="14.1" x14ac:dyDescent="0.25">
      <c r="A46" s="2"/>
    </row>
    <row r="47" spans="1:4" ht="14.1" x14ac:dyDescent="0.25">
      <c r="A47" s="1" t="s">
        <v>6</v>
      </c>
    </row>
    <row r="48" spans="1:4" ht="14.25" x14ac:dyDescent="0.2">
      <c r="A48" s="2"/>
    </row>
    <row r="49" spans="1:4" ht="14.25" x14ac:dyDescent="0.2">
      <c r="A49" s="2" t="s">
        <v>18</v>
      </c>
      <c r="B49" s="36">
        <v>47</v>
      </c>
      <c r="C49" s="36">
        <v>33</v>
      </c>
      <c r="D49" s="36">
        <v>10</v>
      </c>
    </row>
    <row r="50" spans="1:4" ht="14.25" x14ac:dyDescent="0.2">
      <c r="A50" s="2" t="s">
        <v>19</v>
      </c>
      <c r="B50" s="36">
        <v>308</v>
      </c>
      <c r="C50" s="36">
        <v>345</v>
      </c>
      <c r="D50" s="36">
        <v>28</v>
      </c>
    </row>
    <row r="51" spans="1:4" ht="14.25" x14ac:dyDescent="0.2">
      <c r="A51" s="14" t="s">
        <v>95</v>
      </c>
      <c r="B51" s="36">
        <v>61</v>
      </c>
      <c r="C51" s="36">
        <v>50</v>
      </c>
      <c r="D51" s="36">
        <v>48</v>
      </c>
    </row>
    <row r="52" spans="1:4" ht="14.25" x14ac:dyDescent="0.2">
      <c r="A52" s="2" t="s">
        <v>27</v>
      </c>
      <c r="B52" s="36">
        <v>508</v>
      </c>
      <c r="C52" s="36">
        <v>417</v>
      </c>
      <c r="D52" s="36">
        <v>194</v>
      </c>
    </row>
    <row r="53" spans="1:4" ht="14.25" x14ac:dyDescent="0.2">
      <c r="A53" s="2"/>
    </row>
    <row r="54" spans="1:4" ht="15" x14ac:dyDescent="0.2">
      <c r="A54" s="1" t="s">
        <v>8</v>
      </c>
    </row>
    <row r="55" spans="1:4" ht="14.25" x14ac:dyDescent="0.2">
      <c r="A55" s="2" t="s">
        <v>19</v>
      </c>
      <c r="B55" s="32">
        <v>4322</v>
      </c>
      <c r="C55" s="32">
        <v>5976</v>
      </c>
      <c r="D55" s="32">
        <v>5195</v>
      </c>
    </row>
    <row r="56" spans="1:4" ht="14.25" x14ac:dyDescent="0.2">
      <c r="A56" s="2" t="s">
        <v>32</v>
      </c>
      <c r="B56" s="32">
        <v>2</v>
      </c>
      <c r="C56" s="36">
        <v>0</v>
      </c>
      <c r="D56" s="32">
        <v>5</v>
      </c>
    </row>
    <row r="57" spans="1:4" ht="14.25" x14ac:dyDescent="0.2">
      <c r="A57" s="2" t="s">
        <v>17</v>
      </c>
      <c r="B57" s="32">
        <v>566</v>
      </c>
      <c r="C57" s="32">
        <v>483</v>
      </c>
      <c r="D57" s="32">
        <v>726</v>
      </c>
    </row>
    <row r="58" spans="1:4" ht="14.25" x14ac:dyDescent="0.2">
      <c r="A58" s="2" t="s">
        <v>33</v>
      </c>
      <c r="B58" s="32">
        <v>15</v>
      </c>
      <c r="C58" s="32">
        <v>9</v>
      </c>
      <c r="D58" s="32">
        <v>11</v>
      </c>
    </row>
    <row r="59" spans="1:4" ht="14.25" x14ac:dyDescent="0.2">
      <c r="A59" s="2" t="s">
        <v>34</v>
      </c>
      <c r="B59" s="32">
        <v>1406</v>
      </c>
      <c r="C59" s="33">
        <v>614</v>
      </c>
      <c r="D59" s="33">
        <v>735</v>
      </c>
    </row>
    <row r="60" spans="1:4" x14ac:dyDescent="0.2">
      <c r="A60" s="3"/>
    </row>
    <row r="61" spans="1:4" x14ac:dyDescent="0.2">
      <c r="A61" s="3"/>
    </row>
    <row r="62" spans="1:4" x14ac:dyDescent="0.2">
      <c r="A62" s="3"/>
    </row>
    <row r="63" spans="1:4" ht="15" x14ac:dyDescent="0.25">
      <c r="A63" s="4" t="s">
        <v>77</v>
      </c>
    </row>
    <row r="64" spans="1:4" ht="14.25" x14ac:dyDescent="0.2">
      <c r="A64" s="5"/>
    </row>
    <row r="65" spans="1:4" ht="15" x14ac:dyDescent="0.25">
      <c r="A65" s="4" t="s">
        <v>47</v>
      </c>
    </row>
    <row r="66" spans="1:4" x14ac:dyDescent="0.2">
      <c r="A66" s="3"/>
    </row>
    <row r="67" spans="1:4" ht="14.25" x14ac:dyDescent="0.2">
      <c r="A67" s="5" t="s">
        <v>43</v>
      </c>
      <c r="B67" s="36"/>
      <c r="C67" s="36"/>
      <c r="D67" s="36"/>
    </row>
    <row r="68" spans="1:4" ht="14.25" x14ac:dyDescent="0.2">
      <c r="A68" s="5" t="s">
        <v>41</v>
      </c>
      <c r="B68" s="36"/>
      <c r="C68" s="36"/>
      <c r="D68" s="36"/>
    </row>
    <row r="69" spans="1:4" ht="14.25" x14ac:dyDescent="0.2">
      <c r="A69" s="5" t="s">
        <v>42</v>
      </c>
      <c r="B69" s="36"/>
      <c r="C69" s="36"/>
      <c r="D69" s="36"/>
    </row>
    <row r="70" spans="1:4" ht="14.25" x14ac:dyDescent="0.2">
      <c r="A70" s="5" t="s">
        <v>40</v>
      </c>
      <c r="B70" s="36"/>
      <c r="C70" s="36"/>
      <c r="D70" s="36"/>
    </row>
    <row r="71" spans="1:4" ht="14.25" x14ac:dyDescent="0.2">
      <c r="A71" s="5" t="s">
        <v>39</v>
      </c>
      <c r="B71" s="36"/>
      <c r="C71" s="36"/>
      <c r="D71" s="36"/>
    </row>
    <row r="72" spans="1:4" ht="14.25" x14ac:dyDescent="0.2">
      <c r="A72" s="5" t="s">
        <v>97</v>
      </c>
      <c r="B72" s="36"/>
      <c r="C72" s="36"/>
      <c r="D72" s="36"/>
    </row>
    <row r="73" spans="1:4" ht="14.25" x14ac:dyDescent="0.2">
      <c r="A73" s="5" t="s">
        <v>98</v>
      </c>
      <c r="B73" s="36"/>
      <c r="C73" s="36"/>
      <c r="D73" s="36"/>
    </row>
    <row r="74" spans="1:4" ht="14.25" x14ac:dyDescent="0.2">
      <c r="A74" s="5"/>
    </row>
    <row r="75" spans="1:4" ht="14.25" x14ac:dyDescent="0.2">
      <c r="A75" s="5" t="s">
        <v>52</v>
      </c>
      <c r="B75" s="36"/>
      <c r="C75" s="36"/>
      <c r="D75" s="36"/>
    </row>
    <row r="76" spans="1:4" ht="14.25" x14ac:dyDescent="0.2">
      <c r="A76" s="5" t="s">
        <v>45</v>
      </c>
      <c r="B76" s="36"/>
      <c r="C76" s="36"/>
      <c r="D76" s="36"/>
    </row>
    <row r="77" spans="1:4" ht="14.25" x14ac:dyDescent="0.2">
      <c r="A77" s="5" t="s">
        <v>46</v>
      </c>
      <c r="B77" s="36"/>
      <c r="C77" s="36"/>
      <c r="D77" s="36"/>
    </row>
    <row r="78" spans="1:4" x14ac:dyDescent="0.2">
      <c r="A78" s="3"/>
    </row>
    <row r="79" spans="1:4" ht="15" x14ac:dyDescent="0.25">
      <c r="A79" s="4" t="s">
        <v>51</v>
      </c>
    </row>
    <row r="80" spans="1:4" x14ac:dyDescent="0.2">
      <c r="A80" s="3"/>
    </row>
    <row r="81" spans="1:4" ht="15" x14ac:dyDescent="0.25">
      <c r="A81" s="4" t="s">
        <v>48</v>
      </c>
    </row>
    <row r="82" spans="1:4" x14ac:dyDescent="0.2">
      <c r="A82" s="3"/>
    </row>
    <row r="83" spans="1:4" ht="14.25" x14ac:dyDescent="0.2">
      <c r="A83" s="5" t="s">
        <v>43</v>
      </c>
      <c r="B83" s="36"/>
      <c r="C83" s="36"/>
      <c r="D83" s="36"/>
    </row>
    <row r="84" spans="1:4" ht="14.25" x14ac:dyDescent="0.2">
      <c r="A84" s="5" t="s">
        <v>41</v>
      </c>
      <c r="B84" s="36"/>
      <c r="C84" s="36"/>
      <c r="D84" s="36"/>
    </row>
    <row r="85" spans="1:4" ht="14.25" x14ac:dyDescent="0.2">
      <c r="A85" s="5" t="s">
        <v>42</v>
      </c>
      <c r="B85" s="36"/>
      <c r="C85" s="36"/>
      <c r="D85" s="36"/>
    </row>
    <row r="86" spans="1:4" ht="14.25" x14ac:dyDescent="0.2">
      <c r="A86" s="5" t="s">
        <v>40</v>
      </c>
      <c r="B86" s="36"/>
      <c r="C86" s="36"/>
      <c r="D86" s="36"/>
    </row>
    <row r="87" spans="1:4" ht="14.25" x14ac:dyDescent="0.2">
      <c r="A87" s="5" t="s">
        <v>39</v>
      </c>
      <c r="B87" s="36"/>
      <c r="C87" s="36"/>
      <c r="D87" s="36"/>
    </row>
    <row r="88" spans="1:4" ht="14.25" x14ac:dyDescent="0.2">
      <c r="A88" s="5"/>
    </row>
    <row r="89" spans="1:4" ht="14.25" x14ac:dyDescent="0.2">
      <c r="A89" s="5" t="s">
        <v>44</v>
      </c>
      <c r="B89" s="36"/>
      <c r="C89" s="36"/>
      <c r="D89" s="36"/>
    </row>
    <row r="90" spans="1:4" ht="14.25" x14ac:dyDescent="0.2">
      <c r="A90" s="5" t="s">
        <v>45</v>
      </c>
      <c r="B90" s="36"/>
      <c r="C90" s="36"/>
      <c r="D90" s="36"/>
    </row>
    <row r="91" spans="1:4" ht="14.25" x14ac:dyDescent="0.2">
      <c r="A91" s="5" t="s">
        <v>46</v>
      </c>
      <c r="B91" s="36"/>
      <c r="C91" s="36"/>
      <c r="D91" s="36"/>
    </row>
    <row r="92" spans="1:4" x14ac:dyDescent="0.2">
      <c r="A92" s="3"/>
    </row>
    <row r="93" spans="1:4" ht="15" x14ac:dyDescent="0.25">
      <c r="A93" s="4" t="s">
        <v>49</v>
      </c>
    </row>
    <row r="94" spans="1:4" x14ac:dyDescent="0.2">
      <c r="A94" s="3"/>
    </row>
    <row r="95" spans="1:4" x14ac:dyDescent="0.2">
      <c r="A95" s="3" t="s">
        <v>50</v>
      </c>
      <c r="B95" s="36"/>
      <c r="C95" s="36"/>
      <c r="D95" s="36"/>
    </row>
    <row r="96" spans="1:4" x14ac:dyDescent="0.2">
      <c r="A96" s="3"/>
    </row>
    <row r="97" spans="1:4" x14ac:dyDescent="0.2">
      <c r="A97" s="3"/>
    </row>
    <row r="98" spans="1:4" ht="15" x14ac:dyDescent="0.25">
      <c r="A98" s="4" t="s">
        <v>76</v>
      </c>
    </row>
    <row r="99" spans="1:4" x14ac:dyDescent="0.2">
      <c r="A99" s="3"/>
    </row>
    <row r="100" spans="1:4" ht="15" x14ac:dyDescent="0.25">
      <c r="A100" s="4" t="s">
        <v>53</v>
      </c>
    </row>
    <row r="101" spans="1:4" ht="14.25" x14ac:dyDescent="0.2">
      <c r="A101" s="6" t="s">
        <v>54</v>
      </c>
    </row>
    <row r="102" spans="1:4" ht="14.25" x14ac:dyDescent="0.2">
      <c r="A102" s="5" t="s">
        <v>55</v>
      </c>
      <c r="B102" s="36"/>
      <c r="C102" s="36">
        <v>0</v>
      </c>
      <c r="D102" s="36">
        <v>0</v>
      </c>
    </row>
    <row r="103" spans="1:4" x14ac:dyDescent="0.2">
      <c r="A103" s="54" t="s">
        <v>56</v>
      </c>
      <c r="B103" s="36"/>
      <c r="C103" s="36">
        <v>0</v>
      </c>
      <c r="D103" s="36">
        <v>0</v>
      </c>
    </row>
    <row r="104" spans="1:4" x14ac:dyDescent="0.2">
      <c r="A104" s="55"/>
    </row>
    <row r="105" spans="1:4" x14ac:dyDescent="0.2">
      <c r="A105" s="3"/>
    </row>
    <row r="106" spans="1:4" ht="14.25" x14ac:dyDescent="0.2">
      <c r="A106" s="6" t="s">
        <v>57</v>
      </c>
    </row>
    <row r="107" spans="1:4" ht="14.25" x14ac:dyDescent="0.2">
      <c r="A107" s="5" t="s">
        <v>58</v>
      </c>
      <c r="B107" s="36"/>
      <c r="C107" s="36">
        <v>0</v>
      </c>
      <c r="D107" s="36">
        <v>0</v>
      </c>
    </row>
    <row r="108" spans="1:4" ht="14.25" x14ac:dyDescent="0.2">
      <c r="A108" s="5" t="s">
        <v>59</v>
      </c>
      <c r="B108" s="36"/>
      <c r="C108" s="36">
        <v>0</v>
      </c>
      <c r="D108" s="36">
        <v>0</v>
      </c>
    </row>
    <row r="109" spans="1:4" ht="14.25" x14ac:dyDescent="0.2">
      <c r="A109" s="5"/>
    </row>
    <row r="110" spans="1:4" ht="14.25" x14ac:dyDescent="0.2">
      <c r="A110" s="6" t="s">
        <v>60</v>
      </c>
    </row>
    <row r="111" spans="1:4" ht="14.25" x14ac:dyDescent="0.2">
      <c r="A111" s="5" t="s">
        <v>61</v>
      </c>
      <c r="B111" s="36"/>
      <c r="C111" s="36">
        <v>0</v>
      </c>
      <c r="D111" s="36">
        <v>0</v>
      </c>
    </row>
    <row r="112" spans="1:4" ht="14.25" x14ac:dyDescent="0.2">
      <c r="A112" s="5"/>
    </row>
    <row r="113" spans="1:4" ht="14.25" x14ac:dyDescent="0.2">
      <c r="A113" s="6" t="s">
        <v>62</v>
      </c>
    </row>
    <row r="114" spans="1:4" x14ac:dyDescent="0.2">
      <c r="A114" s="54" t="s">
        <v>63</v>
      </c>
      <c r="B114" s="36"/>
      <c r="C114" s="36">
        <v>21402</v>
      </c>
      <c r="D114" s="36">
        <v>31666</v>
      </c>
    </row>
    <row r="115" spans="1:4" x14ac:dyDescent="0.2">
      <c r="A115" s="55"/>
    </row>
    <row r="116" spans="1:4" ht="14.25" x14ac:dyDescent="0.2">
      <c r="A116" s="5"/>
    </row>
    <row r="117" spans="1:4" ht="14.25" x14ac:dyDescent="0.2">
      <c r="A117" s="6" t="s">
        <v>64</v>
      </c>
    </row>
    <row r="118" spans="1:4" ht="14.25" x14ac:dyDescent="0.2">
      <c r="A118" s="5" t="s">
        <v>61</v>
      </c>
      <c r="B118" s="36"/>
      <c r="C118" s="36">
        <v>0</v>
      </c>
      <c r="D118" s="36">
        <v>0</v>
      </c>
    </row>
    <row r="119" spans="1:4" ht="14.25" x14ac:dyDescent="0.2">
      <c r="A119" s="5"/>
    </row>
    <row r="120" spans="1:4" ht="14.25" x14ac:dyDescent="0.2">
      <c r="A120" s="6" t="s">
        <v>65</v>
      </c>
    </row>
    <row r="121" spans="1:4" ht="14.25" x14ac:dyDescent="0.2">
      <c r="A121" s="5" t="s">
        <v>66</v>
      </c>
      <c r="B121" s="36"/>
      <c r="C121" s="36">
        <v>0</v>
      </c>
      <c r="D121" s="36">
        <v>0</v>
      </c>
    </row>
    <row r="122" spans="1:4" ht="14.25" x14ac:dyDescent="0.2">
      <c r="A122" s="5"/>
    </row>
    <row r="123" spans="1:4" ht="14.25" x14ac:dyDescent="0.2">
      <c r="A123" s="6" t="s">
        <v>67</v>
      </c>
    </row>
    <row r="124" spans="1:4" ht="14.25" x14ac:dyDescent="0.2">
      <c r="A124" s="5" t="s">
        <v>68</v>
      </c>
      <c r="B124" s="36"/>
      <c r="C124" s="36">
        <v>0</v>
      </c>
      <c r="D124" s="36">
        <v>0</v>
      </c>
    </row>
    <row r="125" spans="1:4" ht="14.25" x14ac:dyDescent="0.2">
      <c r="A125" s="5"/>
    </row>
    <row r="126" spans="1:4" ht="15" x14ac:dyDescent="0.25">
      <c r="A126" s="4" t="s">
        <v>93</v>
      </c>
    </row>
    <row r="127" spans="1:4" ht="14.25" x14ac:dyDescent="0.2">
      <c r="A127" s="5" t="s">
        <v>58</v>
      </c>
      <c r="B127" s="36"/>
      <c r="C127" s="36">
        <v>0</v>
      </c>
      <c r="D127" s="36">
        <v>0</v>
      </c>
    </row>
    <row r="128" spans="1:4" x14ac:dyDescent="0.2">
      <c r="A128" s="3"/>
    </row>
    <row r="129" spans="1:4" ht="15" x14ac:dyDescent="0.25">
      <c r="A129" s="4" t="s">
        <v>69</v>
      </c>
    </row>
    <row r="130" spans="1:4" ht="14.25" x14ac:dyDescent="0.2">
      <c r="A130" s="5" t="s">
        <v>70</v>
      </c>
      <c r="B130" s="36"/>
      <c r="C130" s="36"/>
      <c r="D130" s="36">
        <v>427</v>
      </c>
    </row>
    <row r="131" spans="1:4" x14ac:dyDescent="0.2">
      <c r="A131" s="3"/>
    </row>
    <row r="132" spans="1:4" ht="15" x14ac:dyDescent="0.25">
      <c r="A132" s="4" t="s">
        <v>71</v>
      </c>
    </row>
    <row r="133" spans="1:4" ht="14.25" x14ac:dyDescent="0.2">
      <c r="A133" s="6" t="s">
        <v>72</v>
      </c>
    </row>
    <row r="134" spans="1:4" ht="14.25" x14ac:dyDescent="0.2">
      <c r="A134" s="5" t="s">
        <v>73</v>
      </c>
      <c r="B134" s="36"/>
      <c r="C134" s="36"/>
      <c r="D134" s="36">
        <v>26</v>
      </c>
    </row>
    <row r="135" spans="1:4" x14ac:dyDescent="0.2">
      <c r="A135" s="3"/>
    </row>
    <row r="136" spans="1:4" ht="14.25" x14ac:dyDescent="0.2">
      <c r="A136" s="6" t="s">
        <v>74</v>
      </c>
    </row>
    <row r="137" spans="1:4" ht="14.25" x14ac:dyDescent="0.2">
      <c r="A137" s="5" t="s">
        <v>73</v>
      </c>
      <c r="B137" s="36"/>
      <c r="C137" s="36"/>
      <c r="D137" s="36">
        <v>66</v>
      </c>
    </row>
    <row r="138" spans="1:4" ht="14.25" x14ac:dyDescent="0.2">
      <c r="A138" s="5" t="s">
        <v>75</v>
      </c>
      <c r="B138" s="36"/>
      <c r="C138" s="36"/>
      <c r="D138" s="36"/>
    </row>
    <row r="139" spans="1:4" ht="14.25" x14ac:dyDescent="0.2">
      <c r="A139" s="5"/>
    </row>
    <row r="140" spans="1:4" ht="14.25" x14ac:dyDescent="0.2">
      <c r="A140" s="6" t="s">
        <v>79</v>
      </c>
    </row>
    <row r="141" spans="1:4" ht="14.25" x14ac:dyDescent="0.2">
      <c r="A141" s="5" t="s">
        <v>80</v>
      </c>
      <c r="B141" s="36"/>
      <c r="C141" s="36"/>
      <c r="D141" s="36">
        <v>131</v>
      </c>
    </row>
    <row r="142" spans="1:4" ht="14.25" x14ac:dyDescent="0.2">
      <c r="A142" s="5"/>
    </row>
    <row r="143" spans="1:4" ht="14.25" x14ac:dyDescent="0.2">
      <c r="A143" s="6" t="s">
        <v>81</v>
      </c>
    </row>
    <row r="144" spans="1:4" ht="14.25" x14ac:dyDescent="0.2">
      <c r="A144" s="5" t="s">
        <v>82</v>
      </c>
      <c r="B144" s="36"/>
      <c r="C144" s="36"/>
      <c r="D144" s="36">
        <v>157</v>
      </c>
    </row>
    <row r="145" spans="1:4" ht="14.25" x14ac:dyDescent="0.2">
      <c r="A145" s="5" t="s">
        <v>83</v>
      </c>
      <c r="B145" s="36"/>
      <c r="C145" s="36"/>
      <c r="D145" s="36">
        <v>79</v>
      </c>
    </row>
    <row r="146" spans="1:4" ht="14.25" x14ac:dyDescent="0.2">
      <c r="A146" s="5" t="s">
        <v>85</v>
      </c>
      <c r="B146" s="36"/>
      <c r="C146" s="36"/>
      <c r="D146" s="36"/>
    </row>
    <row r="147" spans="1:4" ht="14.25" x14ac:dyDescent="0.2">
      <c r="A147" s="5" t="s">
        <v>84</v>
      </c>
      <c r="B147" s="36"/>
      <c r="C147" s="36"/>
      <c r="D147" s="36">
        <v>57</v>
      </c>
    </row>
    <row r="148" spans="1:4" ht="14.25" x14ac:dyDescent="0.2">
      <c r="A148" s="5"/>
    </row>
    <row r="149" spans="1:4" ht="14.25" x14ac:dyDescent="0.2">
      <c r="A149" s="6" t="s">
        <v>86</v>
      </c>
    </row>
    <row r="150" spans="1:4" ht="14.25" x14ac:dyDescent="0.2">
      <c r="A150" s="5" t="s">
        <v>87</v>
      </c>
      <c r="B150" s="36"/>
      <c r="C150" s="36">
        <v>0</v>
      </c>
      <c r="D150" s="36">
        <v>16</v>
      </c>
    </row>
    <row r="151" spans="1:4" ht="14.25" x14ac:dyDescent="0.2">
      <c r="A151" s="5" t="s">
        <v>88</v>
      </c>
      <c r="B151" s="36"/>
      <c r="C151" s="36">
        <v>0</v>
      </c>
      <c r="D151" s="36">
        <v>0</v>
      </c>
    </row>
    <row r="152" spans="1:4" ht="14.25" x14ac:dyDescent="0.2">
      <c r="A152" s="5"/>
    </row>
    <row r="153" spans="1:4" ht="15" x14ac:dyDescent="0.25">
      <c r="A153" s="4" t="s">
        <v>89</v>
      </c>
    </row>
    <row r="154" spans="1:4" ht="14.25" x14ac:dyDescent="0.2">
      <c r="A154" s="5" t="s">
        <v>90</v>
      </c>
      <c r="B154" s="36"/>
      <c r="C154" s="36">
        <v>2759</v>
      </c>
      <c r="D154" s="36">
        <v>6549</v>
      </c>
    </row>
    <row r="155" spans="1:4" ht="14.25" x14ac:dyDescent="0.2">
      <c r="A155" s="5" t="s">
        <v>91</v>
      </c>
      <c r="B155" s="36"/>
      <c r="C155" s="36">
        <v>88</v>
      </c>
      <c r="D155" s="36">
        <v>109</v>
      </c>
    </row>
    <row r="156" spans="1:4" ht="14.25" x14ac:dyDescent="0.2">
      <c r="A156" s="5" t="s">
        <v>92</v>
      </c>
      <c r="B156" s="36"/>
      <c r="C156" s="36">
        <v>2</v>
      </c>
      <c r="D156" s="36">
        <v>15</v>
      </c>
    </row>
  </sheetData>
  <sheetProtection sheet="1" objects="1" scenarios="1"/>
  <customSheetViews>
    <customSheetView guid="{66F6D444-484F-4847-A096-8E656F6E47AC}">
      <pane ySplit="1" topLeftCell="A131" activePane="bottomLeft" state="frozen"/>
      <selection pane="bottomLeft" activeCell="C114" sqref="C114"/>
      <pageMargins left="0.7" right="0.7" top="0.75" bottom="0.75" header="0.3" footer="0.3"/>
      <pageSetup paperSize="9" orientation="portrait" r:id="rId1"/>
    </customSheetView>
    <customSheetView guid="{4776FF7B-3A99-451A-BE5A-F910854CFE94}">
      <pane ySplit="1" topLeftCell="A2" activePane="bottomLeft" state="frozen"/>
      <selection pane="bottomLeft" activeCell="D20" sqref="D20"/>
      <pageMargins left="0.7" right="0.7" top="0.75" bottom="0.75" header="0.3" footer="0.3"/>
      <pageSetup paperSize="9" orientation="portrait" r:id="rId2"/>
    </customSheetView>
    <customSheetView guid="{4B41C33D-B803-4B4D-B1EF-C9E0FFE861CB}">
      <pane ySplit="1" topLeftCell="A26" activePane="bottomLeft" state="frozen"/>
      <selection pane="bottomLeft" activeCell="A51" sqref="A51"/>
      <pageMargins left="0.7" right="0.7" top="0.75" bottom="0.75" header="0.3" footer="0.3"/>
    </customSheetView>
    <customSheetView guid="{AFC8CB82-161E-46C9-81BF-331389028552}">
      <pane ySplit="1" topLeftCell="A2" activePane="bottomLeft" state="frozen"/>
      <selection pane="bottomLeft" activeCell="I37" sqref="I36:J37"/>
      <pageMargins left="0.7" right="0.7" top="0.75" bottom="0.75" header="0.3" footer="0.3"/>
    </customSheetView>
    <customSheetView guid="{850E7E14-71D6-4C44-8A78-F6DCD1226F15}">
      <pane ySplit="1" topLeftCell="A2" activePane="bottomLeft" state="frozen"/>
      <selection pane="bottomLeft" activeCell="F68" sqref="F68"/>
      <pageMargins left="0.7" right="0.7" top="0.75" bottom="0.75" header="0.3" footer="0.3"/>
    </customSheetView>
    <customSheetView guid="{5E667F79-E8E5-4828-BF97-0B39D02FA3C3}">
      <pane ySplit="1" topLeftCell="A2" activePane="bottomLeft" state="frozen"/>
      <selection pane="bottomLeft" activeCell="F68" sqref="F68"/>
      <pageMargins left="0.7" right="0.7" top="0.75" bottom="0.75" header="0.3" footer="0.3"/>
    </customSheetView>
    <customSheetView guid="{DA0DFDF4-652D-4F94-8D55-AAD05F778EB5}">
      <pane ySplit="1" topLeftCell="A26" activePane="bottomLeft" state="frozen"/>
      <selection pane="bottomLeft" activeCell="A51" sqref="A51"/>
      <pageMargins left="0.7" right="0.7" top="0.75" bottom="0.75" header="0.3" footer="0.3"/>
      <pageSetup paperSize="9" orientation="portrait" r:id="rId3"/>
    </customSheetView>
    <customSheetView guid="{15B91CFC-DD8A-4D92-ACDB-6090A9391925}" showPageBreaks="1">
      <pane ySplit="1" topLeftCell="A2" activePane="bottomLeft" state="frozen"/>
      <selection pane="bottomLeft" activeCell="B9" sqref="B9:B10"/>
      <pageMargins left="0.7" right="0.7" top="0.75" bottom="0.75" header="0.3" footer="0.3"/>
      <pageSetup paperSize="9" orientation="portrait" r:id="rId4"/>
    </customSheetView>
  </customSheetViews>
  <mergeCells count="2">
    <mergeCell ref="A103:A104"/>
    <mergeCell ref="A114:A115"/>
  </mergeCells>
  <pageMargins left="0.7" right="0.7" top="0.75" bottom="0.75" header="0.3" footer="0.3"/>
  <pageSetup paperSize="9" orientation="portrait"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156"/>
  <sheetViews>
    <sheetView workbookViewId="0">
      <pane ySplit="1" topLeftCell="A125" activePane="bottomLeft" state="frozen"/>
      <selection activeCell="F68" sqref="F68"/>
      <selection pane="bottomLeft" activeCell="H145" sqref="H145"/>
    </sheetView>
  </sheetViews>
  <sheetFormatPr defaultRowHeight="12.75" x14ac:dyDescent="0.2"/>
  <cols>
    <col min="1" max="1" width="47.5703125" style="7" customWidth="1"/>
    <col min="2" max="4" width="12.5703125" customWidth="1"/>
    <col min="5" max="5" width="12.5703125" style="7" customWidth="1"/>
    <col min="6" max="111" width="9.140625" style="7"/>
  </cols>
  <sheetData>
    <row r="1" spans="1:111" s="28" customFormat="1" ht="15.75" customHeight="1" x14ac:dyDescent="0.2">
      <c r="A1" s="26" t="s">
        <v>37</v>
      </c>
      <c r="B1" s="27">
        <v>2011</v>
      </c>
      <c r="C1" s="27">
        <v>2012</v>
      </c>
      <c r="D1" s="27">
        <v>2013</v>
      </c>
      <c r="E1" s="29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</row>
    <row r="2" spans="1:111" s="7" customFormat="1" ht="15" x14ac:dyDescent="0.2">
      <c r="A2" s="1"/>
    </row>
    <row r="3" spans="1:111" s="7" customFormat="1" ht="15" x14ac:dyDescent="0.2">
      <c r="A3" s="1" t="s">
        <v>78</v>
      </c>
    </row>
    <row r="4" spans="1:111" s="7" customFormat="1" ht="15" x14ac:dyDescent="0.2">
      <c r="A4" s="1"/>
    </row>
    <row r="5" spans="1:111" ht="15" x14ac:dyDescent="0.2">
      <c r="A5" s="1" t="s">
        <v>0</v>
      </c>
    </row>
    <row r="6" spans="1:111" ht="14.25" x14ac:dyDescent="0.2">
      <c r="A6" s="2" t="s">
        <v>22</v>
      </c>
      <c r="B6" s="36"/>
      <c r="C6" s="36">
        <f>34272+622+495</f>
        <v>35389</v>
      </c>
      <c r="D6" s="36">
        <v>1812</v>
      </c>
    </row>
    <row r="7" spans="1:111" ht="14.25" x14ac:dyDescent="0.2">
      <c r="A7" s="2" t="s">
        <v>23</v>
      </c>
      <c r="B7" s="36"/>
      <c r="C7" s="36"/>
      <c r="D7" s="36">
        <v>83.2</v>
      </c>
    </row>
    <row r="8" spans="1:111" ht="14.25" x14ac:dyDescent="0.2">
      <c r="A8" s="2" t="s">
        <v>24</v>
      </c>
      <c r="B8" s="36"/>
      <c r="C8" s="48">
        <v>1871</v>
      </c>
      <c r="D8" s="36">
        <v>600</v>
      </c>
    </row>
    <row r="9" spans="1:111" ht="14.25" x14ac:dyDescent="0.2">
      <c r="A9" s="2"/>
    </row>
    <row r="10" spans="1:111" ht="15" x14ac:dyDescent="0.2">
      <c r="A10" s="1" t="s">
        <v>1</v>
      </c>
    </row>
    <row r="11" spans="1:111" ht="14.25" x14ac:dyDescent="0.2">
      <c r="A11" s="2" t="s">
        <v>2</v>
      </c>
      <c r="B11" s="36">
        <v>12708</v>
      </c>
      <c r="C11" s="36">
        <v>4500</v>
      </c>
      <c r="D11" s="36">
        <v>891</v>
      </c>
    </row>
    <row r="12" spans="1:111" ht="14.25" x14ac:dyDescent="0.2">
      <c r="A12" s="2" t="s">
        <v>3</v>
      </c>
      <c r="B12" s="36">
        <v>0</v>
      </c>
      <c r="C12" s="36">
        <v>0</v>
      </c>
      <c r="D12" s="36">
        <v>0</v>
      </c>
    </row>
    <row r="13" spans="1:111" ht="14.25" x14ac:dyDescent="0.2">
      <c r="A13" s="2" t="s">
        <v>4</v>
      </c>
      <c r="B13" s="36">
        <v>0</v>
      </c>
      <c r="C13" s="36">
        <v>0</v>
      </c>
      <c r="D13" s="36">
        <v>0</v>
      </c>
    </row>
    <row r="14" spans="1:111" ht="28.5" x14ac:dyDescent="0.2">
      <c r="A14" s="2" t="s">
        <v>5</v>
      </c>
      <c r="B14" s="36">
        <v>4716</v>
      </c>
      <c r="C14" s="36">
        <v>2296</v>
      </c>
      <c r="D14" s="36">
        <v>4304</v>
      </c>
    </row>
    <row r="15" spans="1:111" ht="14.1" x14ac:dyDescent="0.25">
      <c r="A15" s="2"/>
    </row>
    <row r="16" spans="1:111" ht="14.1" x14ac:dyDescent="0.25">
      <c r="A16" s="1" t="s">
        <v>6</v>
      </c>
    </row>
    <row r="17" spans="1:4" ht="14.25" x14ac:dyDescent="0.2">
      <c r="A17" s="2" t="s">
        <v>25</v>
      </c>
      <c r="B17" s="36">
        <v>167269</v>
      </c>
      <c r="C17" s="36">
        <v>159194</v>
      </c>
      <c r="D17" s="36">
        <v>161160</v>
      </c>
    </row>
    <row r="18" spans="1:4" ht="14.25" x14ac:dyDescent="0.2">
      <c r="A18" s="2" t="s">
        <v>26</v>
      </c>
      <c r="B18" s="36">
        <v>440025</v>
      </c>
      <c r="C18" s="36">
        <v>98857</v>
      </c>
      <c r="D18" s="36">
        <v>111658</v>
      </c>
    </row>
    <row r="19" spans="1:4" ht="14.1" x14ac:dyDescent="0.25">
      <c r="A19" s="2" t="s">
        <v>7</v>
      </c>
      <c r="B19" s="36">
        <v>274977</v>
      </c>
      <c r="C19" s="36">
        <v>254220</v>
      </c>
      <c r="D19" s="36">
        <v>253727</v>
      </c>
    </row>
    <row r="20" spans="1:4" ht="14.1" x14ac:dyDescent="0.25">
      <c r="A20" s="2"/>
    </row>
    <row r="21" spans="1:4" ht="15" x14ac:dyDescent="0.2">
      <c r="A21" s="1" t="s">
        <v>8</v>
      </c>
    </row>
    <row r="22" spans="1:4" ht="14.25" x14ac:dyDescent="0.2">
      <c r="A22" s="2" t="s">
        <v>28</v>
      </c>
      <c r="B22" s="33">
        <v>37908</v>
      </c>
      <c r="C22" s="33">
        <v>30667</v>
      </c>
      <c r="D22" s="33">
        <v>31457</v>
      </c>
    </row>
    <row r="23" spans="1:4" ht="14.25" x14ac:dyDescent="0.2">
      <c r="A23" s="2"/>
    </row>
    <row r="24" spans="1:4" ht="14.1" customHeight="1" x14ac:dyDescent="0.2">
      <c r="A24" s="2" t="s">
        <v>9</v>
      </c>
      <c r="B24" s="32">
        <v>16681</v>
      </c>
      <c r="C24" s="32">
        <v>14742</v>
      </c>
      <c r="D24" s="32">
        <v>16215</v>
      </c>
    </row>
    <row r="25" spans="1:4" ht="14.25" x14ac:dyDescent="0.2">
      <c r="A25" s="2" t="s">
        <v>10</v>
      </c>
      <c r="B25" s="32">
        <v>9852</v>
      </c>
      <c r="C25" s="32">
        <v>9563</v>
      </c>
      <c r="D25" s="32">
        <v>7602</v>
      </c>
    </row>
    <row r="26" spans="1:4" ht="14.25" x14ac:dyDescent="0.2">
      <c r="A26" s="2" t="s">
        <v>11</v>
      </c>
      <c r="B26" s="32">
        <v>560</v>
      </c>
      <c r="C26" s="32">
        <v>1039</v>
      </c>
      <c r="D26" s="32">
        <v>760</v>
      </c>
    </row>
    <row r="27" spans="1:4" ht="15" x14ac:dyDescent="0.2">
      <c r="A27" s="2" t="s">
        <v>20</v>
      </c>
      <c r="B27" s="32">
        <v>1334</v>
      </c>
      <c r="C27" s="32">
        <v>1225</v>
      </c>
      <c r="D27" s="52">
        <v>1067</v>
      </c>
    </row>
    <row r="28" spans="1:4" ht="14.25" x14ac:dyDescent="0.2">
      <c r="A28" s="2" t="s">
        <v>21</v>
      </c>
      <c r="B28" s="32">
        <v>2300</v>
      </c>
      <c r="C28" s="53">
        <v>0</v>
      </c>
      <c r="D28" s="32">
        <v>1444</v>
      </c>
    </row>
    <row r="29" spans="1:4" ht="14.25" x14ac:dyDescent="0.2">
      <c r="A29" s="2" t="s">
        <v>29</v>
      </c>
      <c r="B29" s="32">
        <v>1735</v>
      </c>
      <c r="C29" s="32">
        <v>1912</v>
      </c>
      <c r="D29" s="32">
        <v>1814</v>
      </c>
    </row>
    <row r="30" spans="1:4" ht="14.25" x14ac:dyDescent="0.2">
      <c r="A30" s="2" t="s">
        <v>30</v>
      </c>
      <c r="B30" s="32">
        <v>4642</v>
      </c>
      <c r="C30" s="32">
        <v>1392</v>
      </c>
      <c r="D30" s="32">
        <v>1796</v>
      </c>
    </row>
    <row r="31" spans="1:4" ht="14.25" x14ac:dyDescent="0.2">
      <c r="A31" s="2" t="s">
        <v>31</v>
      </c>
      <c r="B31" s="32">
        <v>804</v>
      </c>
      <c r="C31" s="32">
        <v>794</v>
      </c>
      <c r="D31" s="32">
        <v>759</v>
      </c>
    </row>
    <row r="32" spans="1:4" ht="14.25" x14ac:dyDescent="0.2">
      <c r="A32" s="2"/>
    </row>
    <row r="33" spans="1:4" ht="14.1" x14ac:dyDescent="0.25">
      <c r="A33" s="1"/>
    </row>
    <row r="34" spans="1:4" ht="14.1" x14ac:dyDescent="0.25">
      <c r="A34" s="1"/>
    </row>
    <row r="35" spans="1:4" ht="14.1" x14ac:dyDescent="0.25">
      <c r="A35" s="1" t="s">
        <v>12</v>
      </c>
    </row>
    <row r="36" spans="1:4" ht="14.1" x14ac:dyDescent="0.25">
      <c r="A36" s="1"/>
    </row>
    <row r="37" spans="1:4" ht="14.1" x14ac:dyDescent="0.25">
      <c r="A37" s="1" t="s">
        <v>0</v>
      </c>
    </row>
    <row r="38" spans="1:4" ht="14.1" x14ac:dyDescent="0.25">
      <c r="A38" s="2" t="s">
        <v>13</v>
      </c>
      <c r="B38" s="36"/>
      <c r="C38" s="36">
        <f>48+4+3</f>
        <v>55</v>
      </c>
      <c r="D38" s="36">
        <v>5</v>
      </c>
    </row>
    <row r="39" spans="1:4" ht="14.25" x14ac:dyDescent="0.2">
      <c r="A39" s="2" t="s">
        <v>14</v>
      </c>
      <c r="B39" s="36"/>
      <c r="C39" s="36">
        <v>48</v>
      </c>
      <c r="D39" s="36">
        <v>0</v>
      </c>
    </row>
    <row r="40" spans="1:4" ht="14.25" x14ac:dyDescent="0.2">
      <c r="A40" s="2" t="s">
        <v>15</v>
      </c>
      <c r="B40" s="36"/>
      <c r="C40" s="36">
        <v>34272</v>
      </c>
      <c r="D40" s="36">
        <v>0</v>
      </c>
    </row>
    <row r="41" spans="1:4" ht="14.25" x14ac:dyDescent="0.2">
      <c r="A41" s="2"/>
    </row>
    <row r="42" spans="1:4" ht="15" x14ac:dyDescent="0.2">
      <c r="A42" s="1" t="s">
        <v>16</v>
      </c>
    </row>
    <row r="43" spans="1:4" ht="14.25" x14ac:dyDescent="0.2">
      <c r="A43" s="2" t="s">
        <v>17</v>
      </c>
      <c r="B43" s="36">
        <v>4</v>
      </c>
      <c r="C43" s="36">
        <v>1</v>
      </c>
      <c r="D43" s="36">
        <v>1</v>
      </c>
    </row>
    <row r="44" spans="1:4" ht="14.25" x14ac:dyDescent="0.2">
      <c r="A44" s="2" t="s">
        <v>18</v>
      </c>
      <c r="B44" s="36">
        <v>0</v>
      </c>
      <c r="C44" s="36">
        <v>0</v>
      </c>
      <c r="D44" s="36">
        <v>0</v>
      </c>
    </row>
    <row r="45" spans="1:4" ht="14.25" x14ac:dyDescent="0.2">
      <c r="A45" s="2" t="s">
        <v>19</v>
      </c>
      <c r="B45" s="36">
        <v>0</v>
      </c>
      <c r="C45" s="36">
        <v>0</v>
      </c>
      <c r="D45" s="36">
        <v>0</v>
      </c>
    </row>
    <row r="46" spans="1:4" ht="14.25" x14ac:dyDescent="0.2">
      <c r="A46" s="2"/>
    </row>
    <row r="47" spans="1:4" ht="15" x14ac:dyDescent="0.2">
      <c r="A47" s="1" t="s">
        <v>6</v>
      </c>
    </row>
    <row r="48" spans="1:4" ht="14.25" x14ac:dyDescent="0.2">
      <c r="A48" s="2"/>
    </row>
    <row r="49" spans="1:4" ht="14.25" x14ac:dyDescent="0.2">
      <c r="A49" s="2" t="s">
        <v>18</v>
      </c>
      <c r="B49" s="36">
        <v>56</v>
      </c>
      <c r="C49" s="36">
        <v>33</v>
      </c>
      <c r="D49" s="36">
        <v>17</v>
      </c>
    </row>
    <row r="50" spans="1:4" ht="14.25" x14ac:dyDescent="0.2">
      <c r="A50" s="2" t="s">
        <v>19</v>
      </c>
      <c r="B50" s="36">
        <v>1084</v>
      </c>
      <c r="C50" s="36">
        <v>197</v>
      </c>
      <c r="D50" s="36">
        <v>304</v>
      </c>
    </row>
    <row r="51" spans="1:4" ht="14.25" x14ac:dyDescent="0.2">
      <c r="A51" s="14" t="s">
        <v>95</v>
      </c>
      <c r="B51" s="36">
        <v>93</v>
      </c>
      <c r="C51" s="36">
        <v>75</v>
      </c>
      <c r="D51" s="36">
        <v>54</v>
      </c>
    </row>
    <row r="52" spans="1:4" ht="14.25" x14ac:dyDescent="0.2">
      <c r="A52" s="2" t="s">
        <v>27</v>
      </c>
      <c r="B52" s="36">
        <v>1958</v>
      </c>
      <c r="C52" s="36">
        <v>859</v>
      </c>
      <c r="D52" s="36">
        <v>605</v>
      </c>
    </row>
    <row r="53" spans="1:4" ht="14.25" x14ac:dyDescent="0.2">
      <c r="A53" s="2"/>
    </row>
    <row r="54" spans="1:4" ht="15" x14ac:dyDescent="0.2">
      <c r="A54" s="1" t="s">
        <v>8</v>
      </c>
    </row>
    <row r="55" spans="1:4" ht="14.25" x14ac:dyDescent="0.2">
      <c r="A55" s="2" t="s">
        <v>19</v>
      </c>
      <c r="B55" s="32">
        <v>1880</v>
      </c>
      <c r="C55" s="32">
        <v>2747</v>
      </c>
      <c r="D55" s="32">
        <v>2501</v>
      </c>
    </row>
    <row r="56" spans="1:4" ht="14.25" x14ac:dyDescent="0.2">
      <c r="A56" s="2" t="s">
        <v>32</v>
      </c>
      <c r="B56" s="32">
        <v>4</v>
      </c>
      <c r="C56" s="32">
        <v>3</v>
      </c>
      <c r="D56" s="53">
        <v>1</v>
      </c>
    </row>
    <row r="57" spans="1:4" ht="14.25" x14ac:dyDescent="0.2">
      <c r="A57" s="2" t="s">
        <v>17</v>
      </c>
      <c r="B57" s="32">
        <v>341</v>
      </c>
      <c r="C57" s="32">
        <v>349</v>
      </c>
      <c r="D57" s="53">
        <v>481</v>
      </c>
    </row>
    <row r="58" spans="1:4" ht="14.25" x14ac:dyDescent="0.2">
      <c r="A58" s="2" t="s">
        <v>33</v>
      </c>
      <c r="B58" s="32">
        <v>38</v>
      </c>
      <c r="C58" s="32">
        <v>26</v>
      </c>
      <c r="D58" s="53">
        <v>34</v>
      </c>
    </row>
    <row r="59" spans="1:4" ht="14.25" x14ac:dyDescent="0.2">
      <c r="A59" s="2" t="s">
        <v>34</v>
      </c>
      <c r="B59" s="32">
        <v>2190</v>
      </c>
      <c r="C59" s="33">
        <v>1569</v>
      </c>
      <c r="D59" s="53">
        <v>1816</v>
      </c>
    </row>
    <row r="60" spans="1:4" x14ac:dyDescent="0.2">
      <c r="A60" s="3"/>
    </row>
    <row r="61" spans="1:4" x14ac:dyDescent="0.2">
      <c r="A61" s="3"/>
    </row>
    <row r="62" spans="1:4" x14ac:dyDescent="0.2">
      <c r="A62" s="3"/>
    </row>
    <row r="63" spans="1:4" ht="15" x14ac:dyDescent="0.25">
      <c r="A63" s="4" t="s">
        <v>77</v>
      </c>
    </row>
    <row r="64" spans="1:4" ht="14.25" x14ac:dyDescent="0.2">
      <c r="A64" s="5"/>
    </row>
    <row r="65" spans="1:4" ht="15" x14ac:dyDescent="0.25">
      <c r="A65" s="4" t="s">
        <v>47</v>
      </c>
    </row>
    <row r="66" spans="1:4" x14ac:dyDescent="0.2">
      <c r="A66" s="3"/>
    </row>
    <row r="67" spans="1:4" ht="14.25" x14ac:dyDescent="0.2">
      <c r="A67" s="5" t="s">
        <v>43</v>
      </c>
      <c r="B67" s="36"/>
      <c r="C67" s="36"/>
      <c r="D67" s="36"/>
    </row>
    <row r="68" spans="1:4" ht="14.25" x14ac:dyDescent="0.2">
      <c r="A68" s="5" t="s">
        <v>41</v>
      </c>
      <c r="B68" s="36"/>
      <c r="C68" s="36"/>
      <c r="D68" s="36"/>
    </row>
    <row r="69" spans="1:4" ht="14.25" x14ac:dyDescent="0.2">
      <c r="A69" s="5" t="s">
        <v>42</v>
      </c>
      <c r="B69" s="36"/>
      <c r="C69" s="36"/>
      <c r="D69" s="36"/>
    </row>
    <row r="70" spans="1:4" ht="14.25" x14ac:dyDescent="0.2">
      <c r="A70" s="5" t="s">
        <v>40</v>
      </c>
      <c r="B70" s="36"/>
      <c r="C70" s="36"/>
      <c r="D70" s="36"/>
    </row>
    <row r="71" spans="1:4" ht="14.25" x14ac:dyDescent="0.2">
      <c r="A71" s="5" t="s">
        <v>39</v>
      </c>
      <c r="B71" s="36"/>
      <c r="C71" s="36"/>
      <c r="D71" s="36"/>
    </row>
    <row r="72" spans="1:4" ht="14.25" x14ac:dyDescent="0.2">
      <c r="A72" s="5" t="s">
        <v>97</v>
      </c>
      <c r="B72" s="36"/>
      <c r="C72" s="36"/>
      <c r="D72" s="36"/>
    </row>
    <row r="73" spans="1:4" ht="14.25" x14ac:dyDescent="0.2">
      <c r="A73" s="5" t="s">
        <v>98</v>
      </c>
      <c r="B73" s="36"/>
      <c r="C73" s="36"/>
      <c r="D73" s="36"/>
    </row>
    <row r="74" spans="1:4" ht="14.25" x14ac:dyDescent="0.2">
      <c r="A74" s="5"/>
    </row>
    <row r="75" spans="1:4" ht="14.25" x14ac:dyDescent="0.2">
      <c r="A75" s="5" t="s">
        <v>52</v>
      </c>
      <c r="B75" s="36"/>
      <c r="C75" s="36"/>
      <c r="D75" s="36"/>
    </row>
    <row r="76" spans="1:4" ht="14.25" x14ac:dyDescent="0.2">
      <c r="A76" s="5" t="s">
        <v>45</v>
      </c>
      <c r="B76" s="36"/>
      <c r="C76" s="36"/>
      <c r="D76" s="36"/>
    </row>
    <row r="77" spans="1:4" ht="14.25" x14ac:dyDescent="0.2">
      <c r="A77" s="5" t="s">
        <v>46</v>
      </c>
      <c r="B77" s="36"/>
      <c r="C77" s="36"/>
      <c r="D77" s="36"/>
    </row>
    <row r="78" spans="1:4" x14ac:dyDescent="0.2">
      <c r="A78" s="3"/>
    </row>
    <row r="79" spans="1:4" ht="15" x14ac:dyDescent="0.25">
      <c r="A79" s="4" t="s">
        <v>51</v>
      </c>
    </row>
    <row r="80" spans="1:4" x14ac:dyDescent="0.2">
      <c r="A80" s="3"/>
    </row>
    <row r="81" spans="1:4" ht="15" x14ac:dyDescent="0.25">
      <c r="A81" s="4" t="s">
        <v>48</v>
      </c>
    </row>
    <row r="82" spans="1:4" x14ac:dyDescent="0.2">
      <c r="A82" s="3"/>
    </row>
    <row r="83" spans="1:4" ht="14.25" x14ac:dyDescent="0.2">
      <c r="A83" s="5" t="s">
        <v>43</v>
      </c>
      <c r="B83" s="36"/>
      <c r="C83" s="36"/>
      <c r="D83" s="36"/>
    </row>
    <row r="84" spans="1:4" ht="14.25" x14ac:dyDescent="0.2">
      <c r="A84" s="5" t="s">
        <v>41</v>
      </c>
      <c r="B84" s="36"/>
      <c r="C84" s="36"/>
      <c r="D84" s="36"/>
    </row>
    <row r="85" spans="1:4" ht="14.25" x14ac:dyDescent="0.2">
      <c r="A85" s="5" t="s">
        <v>42</v>
      </c>
      <c r="B85" s="36"/>
      <c r="C85" s="36"/>
      <c r="D85" s="36"/>
    </row>
    <row r="86" spans="1:4" ht="14.25" x14ac:dyDescent="0.2">
      <c r="A86" s="5" t="s">
        <v>40</v>
      </c>
      <c r="B86" s="36"/>
      <c r="C86" s="36"/>
      <c r="D86" s="36"/>
    </row>
    <row r="87" spans="1:4" ht="14.25" x14ac:dyDescent="0.2">
      <c r="A87" s="5" t="s">
        <v>39</v>
      </c>
      <c r="B87" s="36"/>
      <c r="C87" s="36"/>
      <c r="D87" s="36"/>
    </row>
    <row r="88" spans="1:4" ht="14.25" x14ac:dyDescent="0.2">
      <c r="A88" s="5"/>
    </row>
    <row r="89" spans="1:4" ht="14.25" x14ac:dyDescent="0.2">
      <c r="A89" s="5" t="s">
        <v>44</v>
      </c>
      <c r="B89" s="36"/>
      <c r="C89" s="36"/>
      <c r="D89" s="36"/>
    </row>
    <row r="90" spans="1:4" ht="14.25" x14ac:dyDescent="0.2">
      <c r="A90" s="5" t="s">
        <v>45</v>
      </c>
      <c r="B90" s="36"/>
      <c r="C90" s="36"/>
      <c r="D90" s="36"/>
    </row>
    <row r="91" spans="1:4" ht="14.25" x14ac:dyDescent="0.2">
      <c r="A91" s="5" t="s">
        <v>46</v>
      </c>
      <c r="B91" s="36"/>
      <c r="C91" s="36"/>
      <c r="D91" s="36"/>
    </row>
    <row r="92" spans="1:4" x14ac:dyDescent="0.2">
      <c r="A92" s="3"/>
    </row>
    <row r="93" spans="1:4" ht="15" x14ac:dyDescent="0.25">
      <c r="A93" s="4" t="s">
        <v>49</v>
      </c>
    </row>
    <row r="94" spans="1:4" x14ac:dyDescent="0.2">
      <c r="A94" s="3"/>
    </row>
    <row r="95" spans="1:4" x14ac:dyDescent="0.2">
      <c r="A95" s="3" t="s">
        <v>50</v>
      </c>
      <c r="B95" s="36"/>
      <c r="C95" s="36"/>
      <c r="D95" s="36"/>
    </row>
    <row r="96" spans="1:4" x14ac:dyDescent="0.2">
      <c r="A96" s="3"/>
    </row>
    <row r="97" spans="1:4" x14ac:dyDescent="0.2">
      <c r="A97" s="3"/>
    </row>
    <row r="98" spans="1:4" ht="15" x14ac:dyDescent="0.25">
      <c r="A98" s="4" t="s">
        <v>76</v>
      </c>
    </row>
    <row r="99" spans="1:4" x14ac:dyDescent="0.2">
      <c r="A99" s="3"/>
    </row>
    <row r="100" spans="1:4" ht="15" x14ac:dyDescent="0.25">
      <c r="A100" s="4" t="s">
        <v>53</v>
      </c>
    </row>
    <row r="101" spans="1:4" ht="14.25" x14ac:dyDescent="0.2">
      <c r="A101" s="6" t="s">
        <v>54</v>
      </c>
    </row>
    <row r="102" spans="1:4" ht="14.25" x14ac:dyDescent="0.2">
      <c r="A102" s="5" t="s">
        <v>55</v>
      </c>
      <c r="B102" s="36"/>
      <c r="C102" s="36">
        <v>1036</v>
      </c>
      <c r="D102" s="36">
        <v>1489</v>
      </c>
    </row>
    <row r="103" spans="1:4" x14ac:dyDescent="0.2">
      <c r="A103" s="54" t="s">
        <v>56</v>
      </c>
      <c r="B103" s="36"/>
      <c r="C103" s="36">
        <v>0</v>
      </c>
      <c r="D103" s="36">
        <v>40</v>
      </c>
    </row>
    <row r="104" spans="1:4" x14ac:dyDescent="0.2">
      <c r="A104" s="55"/>
    </row>
    <row r="105" spans="1:4" x14ac:dyDescent="0.2">
      <c r="A105" s="3"/>
    </row>
    <row r="106" spans="1:4" ht="14.25" x14ac:dyDescent="0.2">
      <c r="A106" s="6" t="s">
        <v>57</v>
      </c>
    </row>
    <row r="107" spans="1:4" ht="14.25" x14ac:dyDescent="0.2">
      <c r="A107" s="5" t="s">
        <v>58</v>
      </c>
      <c r="B107" s="36"/>
      <c r="C107" s="36">
        <v>544</v>
      </c>
      <c r="D107" s="36">
        <v>456</v>
      </c>
    </row>
    <row r="108" spans="1:4" ht="14.25" x14ac:dyDescent="0.2">
      <c r="A108" s="5" t="s">
        <v>59</v>
      </c>
      <c r="B108" s="36"/>
      <c r="C108" s="36"/>
      <c r="D108" s="36"/>
    </row>
    <row r="109" spans="1:4" ht="14.25" x14ac:dyDescent="0.2">
      <c r="A109" s="5"/>
    </row>
    <row r="110" spans="1:4" ht="14.25" x14ac:dyDescent="0.2">
      <c r="A110" s="6" t="s">
        <v>60</v>
      </c>
    </row>
    <row r="111" spans="1:4" ht="14.25" x14ac:dyDescent="0.2">
      <c r="A111" s="5" t="s">
        <v>61</v>
      </c>
      <c r="B111" s="36"/>
      <c r="C111" s="36">
        <v>0</v>
      </c>
      <c r="D111" s="36">
        <v>331</v>
      </c>
    </row>
    <row r="112" spans="1:4" ht="14.25" x14ac:dyDescent="0.2">
      <c r="A112" s="5"/>
    </row>
    <row r="113" spans="1:4" ht="14.25" x14ac:dyDescent="0.2">
      <c r="A113" s="6" t="s">
        <v>62</v>
      </c>
    </row>
    <row r="114" spans="1:4" x14ac:dyDescent="0.2">
      <c r="A114" s="54" t="s">
        <v>63</v>
      </c>
      <c r="B114" s="36"/>
      <c r="C114" s="36">
        <v>7880</v>
      </c>
      <c r="D114" s="36">
        <v>7092</v>
      </c>
    </row>
    <row r="115" spans="1:4" x14ac:dyDescent="0.2">
      <c r="A115" s="55"/>
    </row>
    <row r="116" spans="1:4" ht="14.25" x14ac:dyDescent="0.2">
      <c r="A116" s="5"/>
    </row>
    <row r="117" spans="1:4" ht="14.25" x14ac:dyDescent="0.2">
      <c r="A117" s="6" t="s">
        <v>64</v>
      </c>
    </row>
    <row r="118" spans="1:4" ht="14.25" x14ac:dyDescent="0.2">
      <c r="A118" s="5" t="s">
        <v>61</v>
      </c>
      <c r="B118" s="36"/>
      <c r="C118" s="36">
        <v>6158</v>
      </c>
      <c r="D118" s="36">
        <v>5627</v>
      </c>
    </row>
    <row r="119" spans="1:4" ht="14.25" x14ac:dyDescent="0.2">
      <c r="A119" s="5"/>
    </row>
    <row r="120" spans="1:4" ht="14.25" x14ac:dyDescent="0.2">
      <c r="A120" s="6" t="s">
        <v>65</v>
      </c>
    </row>
    <row r="121" spans="1:4" ht="14.25" x14ac:dyDescent="0.2">
      <c r="A121" s="5" t="s">
        <v>66</v>
      </c>
      <c r="B121" s="36"/>
      <c r="C121" s="36">
        <v>0</v>
      </c>
      <c r="D121" s="36">
        <v>0</v>
      </c>
    </row>
    <row r="122" spans="1:4" ht="14.25" x14ac:dyDescent="0.2">
      <c r="A122" s="5"/>
    </row>
    <row r="123" spans="1:4" ht="14.25" x14ac:dyDescent="0.2">
      <c r="A123" s="6" t="s">
        <v>67</v>
      </c>
    </row>
    <row r="124" spans="1:4" ht="14.25" x14ac:dyDescent="0.2">
      <c r="A124" s="5" t="s">
        <v>68</v>
      </c>
      <c r="B124" s="36"/>
      <c r="C124" s="36">
        <v>0</v>
      </c>
      <c r="D124" s="36">
        <v>0</v>
      </c>
    </row>
    <row r="125" spans="1:4" ht="14.25" x14ac:dyDescent="0.2">
      <c r="A125" s="5"/>
    </row>
    <row r="126" spans="1:4" ht="15" x14ac:dyDescent="0.25">
      <c r="A126" s="4" t="s">
        <v>93</v>
      </c>
    </row>
    <row r="127" spans="1:4" ht="14.25" x14ac:dyDescent="0.2">
      <c r="A127" s="5" t="s">
        <v>58</v>
      </c>
      <c r="B127" s="36"/>
      <c r="C127" s="36">
        <v>287</v>
      </c>
      <c r="D127" s="36">
        <v>985</v>
      </c>
    </row>
    <row r="128" spans="1:4" x14ac:dyDescent="0.2">
      <c r="A128" s="3"/>
    </row>
    <row r="129" spans="1:4" ht="15" x14ac:dyDescent="0.25">
      <c r="A129" s="4" t="s">
        <v>69</v>
      </c>
    </row>
    <row r="130" spans="1:4" ht="14.25" x14ac:dyDescent="0.2">
      <c r="A130" s="5" t="s">
        <v>70</v>
      </c>
      <c r="B130" s="36"/>
      <c r="C130" s="36"/>
      <c r="D130" s="36">
        <v>3172</v>
      </c>
    </row>
    <row r="131" spans="1:4" x14ac:dyDescent="0.2">
      <c r="A131" s="3"/>
    </row>
    <row r="132" spans="1:4" ht="15" x14ac:dyDescent="0.25">
      <c r="A132" s="4" t="s">
        <v>71</v>
      </c>
    </row>
    <row r="133" spans="1:4" ht="14.25" x14ac:dyDescent="0.2">
      <c r="A133" s="6" t="s">
        <v>72</v>
      </c>
    </row>
    <row r="134" spans="1:4" ht="14.25" x14ac:dyDescent="0.2">
      <c r="A134" s="5" t="s">
        <v>73</v>
      </c>
      <c r="B134" s="36"/>
      <c r="C134" s="36"/>
      <c r="D134" s="36">
        <v>19</v>
      </c>
    </row>
    <row r="135" spans="1:4" x14ac:dyDescent="0.2">
      <c r="A135" s="3"/>
    </row>
    <row r="136" spans="1:4" ht="14.25" x14ac:dyDescent="0.2">
      <c r="A136" s="6" t="s">
        <v>74</v>
      </c>
    </row>
    <row r="137" spans="1:4" ht="14.25" x14ac:dyDescent="0.2">
      <c r="A137" s="5" t="s">
        <v>73</v>
      </c>
      <c r="B137" s="36"/>
      <c r="C137" s="36"/>
      <c r="D137" s="36">
        <v>66</v>
      </c>
    </row>
    <row r="138" spans="1:4" ht="14.25" x14ac:dyDescent="0.2">
      <c r="A138" s="5" t="s">
        <v>75</v>
      </c>
      <c r="B138" s="36"/>
      <c r="C138" s="36"/>
      <c r="D138" s="36"/>
    </row>
    <row r="139" spans="1:4" ht="14.25" x14ac:dyDescent="0.2">
      <c r="A139" s="5"/>
    </row>
    <row r="140" spans="1:4" ht="14.25" x14ac:dyDescent="0.2">
      <c r="A140" s="6" t="s">
        <v>79</v>
      </c>
    </row>
    <row r="141" spans="1:4" ht="14.25" x14ac:dyDescent="0.2">
      <c r="A141" s="5" t="s">
        <v>80</v>
      </c>
      <c r="B141" s="36"/>
      <c r="C141" s="36"/>
      <c r="D141" s="36">
        <v>71</v>
      </c>
    </row>
    <row r="142" spans="1:4" ht="14.25" x14ac:dyDescent="0.2">
      <c r="A142" s="5"/>
    </row>
    <row r="143" spans="1:4" ht="14.25" x14ac:dyDescent="0.2">
      <c r="A143" s="6" t="s">
        <v>81</v>
      </c>
    </row>
    <row r="144" spans="1:4" ht="14.25" x14ac:dyDescent="0.2">
      <c r="A144" s="5" t="s">
        <v>82</v>
      </c>
      <c r="B144" s="36"/>
      <c r="C144" s="36"/>
      <c r="D144" s="36">
        <v>171</v>
      </c>
    </row>
    <row r="145" spans="1:4" ht="14.25" x14ac:dyDescent="0.2">
      <c r="A145" s="5" t="s">
        <v>83</v>
      </c>
      <c r="B145" s="36"/>
      <c r="C145" s="36"/>
      <c r="D145" s="36">
        <v>82</v>
      </c>
    </row>
    <row r="146" spans="1:4" ht="14.25" x14ac:dyDescent="0.2">
      <c r="A146" s="5" t="s">
        <v>85</v>
      </c>
      <c r="B146" s="36"/>
      <c r="C146" s="36"/>
      <c r="D146" s="36"/>
    </row>
    <row r="147" spans="1:4" ht="14.25" x14ac:dyDescent="0.2">
      <c r="A147" s="5" t="s">
        <v>84</v>
      </c>
      <c r="B147" s="36"/>
      <c r="C147" s="36"/>
      <c r="D147" s="36">
        <v>53</v>
      </c>
    </row>
    <row r="148" spans="1:4" ht="14.25" x14ac:dyDescent="0.2">
      <c r="A148" s="5"/>
    </row>
    <row r="149" spans="1:4" ht="14.25" x14ac:dyDescent="0.2">
      <c r="A149" s="6" t="s">
        <v>86</v>
      </c>
    </row>
    <row r="150" spans="1:4" ht="14.25" x14ac:dyDescent="0.2">
      <c r="A150" s="5" t="s">
        <v>87</v>
      </c>
      <c r="B150" s="36"/>
      <c r="C150" s="36">
        <v>498</v>
      </c>
      <c r="D150" s="36">
        <v>696</v>
      </c>
    </row>
    <row r="151" spans="1:4" ht="14.25" x14ac:dyDescent="0.2">
      <c r="A151" s="5" t="s">
        <v>88</v>
      </c>
      <c r="B151" s="36"/>
      <c r="C151" s="36">
        <v>1</v>
      </c>
      <c r="D151" s="36">
        <v>5</v>
      </c>
    </row>
    <row r="152" spans="1:4" ht="14.25" x14ac:dyDescent="0.2">
      <c r="A152" s="5"/>
    </row>
    <row r="153" spans="1:4" ht="15" x14ac:dyDescent="0.25">
      <c r="A153" s="4" t="s">
        <v>89</v>
      </c>
    </row>
    <row r="154" spans="1:4" ht="14.25" x14ac:dyDescent="0.2">
      <c r="A154" s="5" t="s">
        <v>90</v>
      </c>
      <c r="B154" s="36"/>
      <c r="C154" s="36">
        <v>4923</v>
      </c>
      <c r="D154" s="36">
        <v>3316</v>
      </c>
    </row>
    <row r="155" spans="1:4" ht="14.25" x14ac:dyDescent="0.2">
      <c r="A155" s="5" t="s">
        <v>91</v>
      </c>
      <c r="B155" s="36"/>
      <c r="C155" s="36">
        <v>93</v>
      </c>
      <c r="D155" s="36">
        <v>100</v>
      </c>
    </row>
    <row r="156" spans="1:4" ht="14.25" x14ac:dyDescent="0.2">
      <c r="A156" s="5" t="s">
        <v>92</v>
      </c>
      <c r="B156" s="36"/>
      <c r="C156" s="36">
        <v>7</v>
      </c>
      <c r="D156" s="36">
        <v>17</v>
      </c>
    </row>
  </sheetData>
  <customSheetViews>
    <customSheetView guid="{66F6D444-484F-4847-A096-8E656F6E47AC}">
      <pane ySplit="1" topLeftCell="A149" activePane="bottomLeft" state="frozen"/>
      <selection pane="bottomLeft" activeCell="C59" sqref="C59"/>
      <pageMargins left="0.7" right="0.7" top="0.75" bottom="0.75" header="0.3" footer="0.3"/>
      <pageSetup paperSize="9" orientation="portrait" r:id="rId1"/>
    </customSheetView>
    <customSheetView guid="{4776FF7B-3A99-451A-BE5A-F910854CFE94}">
      <pane ySplit="1" topLeftCell="A2" activePane="bottomLeft" state="frozen"/>
      <selection pane="bottomLeft" activeCell="B6" sqref="B6"/>
      <pageMargins left="0.7" right="0.7" top="0.75" bottom="0.75" header="0.3" footer="0.3"/>
      <pageSetup paperSize="9" orientation="portrait" r:id="rId2"/>
    </customSheetView>
    <customSheetView guid="{4B41C33D-B803-4B4D-B1EF-C9E0FFE861CB}">
      <pane ySplit="1" topLeftCell="A35" activePane="bottomLeft" state="frozen"/>
      <selection pane="bottomLeft" activeCell="A51" sqref="A51"/>
      <pageMargins left="0.7" right="0.7" top="0.75" bottom="0.75" header="0.3" footer="0.3"/>
    </customSheetView>
    <customSheetView guid="{AFC8CB82-161E-46C9-81BF-331389028552}">
      <pane ySplit="1" topLeftCell="A2" activePane="bottomLeft" state="frozen"/>
      <selection pane="bottomLeft" activeCell="G39" sqref="F39:G40"/>
      <pageMargins left="0.7" right="0.7" top="0.75" bottom="0.75" header="0.3" footer="0.3"/>
    </customSheetView>
    <customSheetView guid="{850E7E14-71D6-4C44-8A78-F6DCD1226F15}">
      <pane ySplit="1" topLeftCell="A2" activePane="bottomLeft" state="frozen"/>
      <selection pane="bottomLeft" activeCell="F68" sqref="F68"/>
      <pageMargins left="0.7" right="0.7" top="0.75" bottom="0.75" header="0.3" footer="0.3"/>
    </customSheetView>
    <customSheetView guid="{5E667F79-E8E5-4828-BF97-0B39D02FA3C3}">
      <pane ySplit="1" topLeftCell="A2" activePane="bottomLeft" state="frozen"/>
      <selection pane="bottomLeft" activeCell="F68" sqref="F68"/>
      <pageMargins left="0.7" right="0.7" top="0.75" bottom="0.75" header="0.3" footer="0.3"/>
    </customSheetView>
    <customSheetView guid="{DA0DFDF4-652D-4F94-8D55-AAD05F778EB5}">
      <pane ySplit="1" topLeftCell="A35" activePane="bottomLeft" state="frozen"/>
      <selection pane="bottomLeft" activeCell="A51" sqref="A51"/>
      <pageMargins left="0.7" right="0.7" top="0.75" bottom="0.75" header="0.3" footer="0.3"/>
      <pageSetup paperSize="9" orientation="portrait" r:id="rId3"/>
    </customSheetView>
    <customSheetView guid="{15B91CFC-DD8A-4D92-ACDB-6090A9391925}">
      <pane ySplit="1" topLeftCell="A2" activePane="bottomLeft" state="frozen"/>
      <selection pane="bottomLeft" activeCell="B6" sqref="B6"/>
      <pageMargins left="0.7" right="0.7" top="0.75" bottom="0.75" header="0.3" footer="0.3"/>
      <pageSetup paperSize="9" orientation="portrait" r:id="rId4"/>
    </customSheetView>
  </customSheetViews>
  <mergeCells count="2">
    <mergeCell ref="A103:A104"/>
    <mergeCell ref="A114:A115"/>
  </mergeCell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15</vt:i4>
      </vt:variant>
      <vt:variant>
        <vt:lpstr>Nimetyt alueet</vt:lpstr>
      </vt:variant>
      <vt:variant>
        <vt:i4>1</vt:i4>
      </vt:variant>
    </vt:vector>
  </HeadingPairs>
  <TitlesOfParts>
    <vt:vector size="16" baseType="lpstr">
      <vt:lpstr>Yhteensä</vt:lpstr>
      <vt:lpstr>Tammi</vt:lpstr>
      <vt:lpstr>Helmi</vt:lpstr>
      <vt:lpstr>Maalis</vt:lpstr>
      <vt:lpstr>Huhti</vt:lpstr>
      <vt:lpstr>Touko</vt:lpstr>
      <vt:lpstr>Kesä</vt:lpstr>
      <vt:lpstr>Heinä</vt:lpstr>
      <vt:lpstr>Elo</vt:lpstr>
      <vt:lpstr>Syys</vt:lpstr>
      <vt:lpstr>Loka</vt:lpstr>
      <vt:lpstr>Marras</vt:lpstr>
      <vt:lpstr>Joulu</vt:lpstr>
      <vt:lpstr>Taul1</vt:lpstr>
      <vt:lpstr>Taul2</vt:lpstr>
      <vt:lpstr>Yhteensä!Tulostusotsikot</vt:lpstr>
    </vt:vector>
  </TitlesOfParts>
  <Company>Turun kaupunki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Mäkynen Ilkka</dc:creator>
  <cp:lastModifiedBy>Lundgren Tiina-Mari</cp:lastModifiedBy>
  <cp:lastPrinted>2013-09-09T07:11:23Z</cp:lastPrinted>
  <dcterms:created xsi:type="dcterms:W3CDTF">2013-02-12T07:34:43Z</dcterms:created>
  <dcterms:modified xsi:type="dcterms:W3CDTF">2013-09-09T10:50:08Z</dcterms:modified>
</cp:coreProperties>
</file>