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250" activeTab="0"/>
  </bookViews>
  <sheets>
    <sheet name="154" sheetId="1" r:id="rId1"/>
  </sheets>
  <definedNames>
    <definedName name="euro">#REF!</definedName>
    <definedName name="HTML_CodePage" hidden="1">1252</definedName>
    <definedName name="HTML_Control" hidden="1">{"'Jotiin'!$A$2:$G$68"}</definedName>
    <definedName name="HTML_Description" hidden="1">""</definedName>
    <definedName name="HTML_Email" hidden="1">""</definedName>
    <definedName name="HTML_Header" hidden="1">"Jotiin"</definedName>
    <definedName name="HTML_LastUpdate" hidden="1">"13.5.2003"</definedName>
    <definedName name="HTML_LineAfter" hidden="1">FALSE</definedName>
    <definedName name="HTML_LineBefore" hidden="1">FALSE</definedName>
    <definedName name="HTML_Name" hidden="1">"RRANNIKK"</definedName>
    <definedName name="HTML_OBDlg2" hidden="1">TRUE</definedName>
    <definedName name="HTML_OBDlg4" hidden="1">TRUE</definedName>
    <definedName name="HTML_OS" hidden="1">0</definedName>
    <definedName name="HTML_PathFile" hidden="1">"K:\JOTI\SIIRTO\totenn-k.htm"</definedName>
    <definedName name="HTML_Title" hidden="1">"1_kt"</definedName>
    <definedName name="ktalous">#REF!</definedName>
    <definedName name="siirtyy">#REF!</definedName>
    <definedName name="TA_2009">#REF!</definedName>
    <definedName name="Tot.enn._31.12.2009">#REF!</definedName>
    <definedName name="toteutuu">#REF!</definedName>
    <definedName name="VUODEN_2009_TALOUSARVION_TULOJEN_JA_MENOJEN_TOTEUTUMISENNUSTE">#REF!</definedName>
  </definedNames>
  <calcPr fullCalcOnLoad="1"/>
</workbook>
</file>

<file path=xl/comments1.xml><?xml version="1.0" encoding="utf-8"?>
<comments xmlns="http://schemas.openxmlformats.org/spreadsheetml/2006/main">
  <authors>
    <author>rrannikk</author>
  </authors>
  <commentList>
    <comment ref="E40" authorId="0">
      <text>
        <r>
          <rPr>
            <b/>
            <sz val="8"/>
            <rFont val="Tahoma"/>
            <family val="0"/>
          </rPr>
          <t>rrannikk:</t>
        </r>
        <r>
          <rPr>
            <sz val="8"/>
            <rFont val="Tahoma"/>
            <family val="0"/>
          </rPr>
          <t xml:space="preserve">
laitettu kaikki palkkohin</t>
        </r>
      </text>
    </comment>
  </commentList>
</comments>
</file>

<file path=xl/sharedStrings.xml><?xml version="1.0" encoding="utf-8"?>
<sst xmlns="http://schemas.openxmlformats.org/spreadsheetml/2006/main" count="78" uniqueCount="70">
  <si>
    <t>VUODEN 2009 TALOUSARVION TULOJEN JA MENOJEN TOTEUTUMISENNUSTE</t>
  </si>
  <si>
    <t>(1.000 €)</t>
  </si>
  <si>
    <t>Toimielin/Talousarviotili</t>
  </si>
  <si>
    <t>1 54 Nuorisolautakunta</t>
  </si>
  <si>
    <t>KÄYTTÖTALOUSOSA</t>
  </si>
  <si>
    <t>TA 2009</t>
  </si>
  <si>
    <t>Muutokset</t>
  </si>
  <si>
    <t>Määrä-
raha yht.</t>
  </si>
  <si>
    <t>Tot.enn.
31.12.2009</t>
  </si>
  <si>
    <t>Ero</t>
  </si>
  <si>
    <t>Toimintatuotot</t>
  </si>
  <si>
    <t>Myyntituotot</t>
  </si>
  <si>
    <t>Maksutuotot</t>
  </si>
  <si>
    <t>Tuet ja avustukset</t>
  </si>
  <si>
    <t>Muut toimintatuotot</t>
  </si>
  <si>
    <t xml:space="preserve">  Vuokrat</t>
  </si>
  <si>
    <t xml:space="preserve">  Muut</t>
  </si>
  <si>
    <t>Valmistus omaan käyttöön</t>
  </si>
  <si>
    <t>Toimintakulut</t>
  </si>
  <si>
    <t>Henkilöstökulut</t>
  </si>
  <si>
    <t>Palvelujen ostot</t>
  </si>
  <si>
    <t>Asiakaspalvelujen ostot</t>
  </si>
  <si>
    <t>Aineet, tarvikkeet ja tavarat</t>
  </si>
  <si>
    <t>Avustukset</t>
  </si>
  <si>
    <t>Muut toimintakulut</t>
  </si>
  <si>
    <t xml:space="preserve">  Sisäiset vuokrat</t>
  </si>
  <si>
    <t>Toimintakate</t>
  </si>
  <si>
    <t>INVESTOINTIOSA</t>
  </si>
  <si>
    <t>Menot</t>
  </si>
  <si>
    <t>Tulot</t>
  </si>
  <si>
    <t>Netto</t>
  </si>
  <si>
    <t>Muutokset; päätös (tam, mks ei ss)</t>
  </si>
  <si>
    <t>pvm ja §</t>
  </si>
  <si>
    <t>€</t>
  </si>
  <si>
    <t>Kv, talousarviomuutos</t>
  </si>
  <si>
    <t>30.3.</t>
  </si>
  <si>
    <t>palkat</t>
  </si>
  <si>
    <t>muut</t>
  </si>
  <si>
    <t>05 19.950 21 10.180</t>
  </si>
  <si>
    <t>tulojen alen.</t>
  </si>
  <si>
    <t>15.6.</t>
  </si>
  <si>
    <t>.  .2009</t>
  </si>
  <si>
    <t>Tilivelvollisen viranhaltijan allekirjoitus</t>
  </si>
  <si>
    <t>Tiedusteluihin vastaa</t>
  </si>
  <si>
    <t>puh.</t>
  </si>
  <si>
    <r>
      <t xml:space="preserve">  - josta </t>
    </r>
    <r>
      <rPr>
        <i/>
        <sz val="10"/>
        <rFont val="Arial"/>
        <family val="2"/>
      </rPr>
      <t>käyttöomaisuuden myyntivoitot</t>
    </r>
  </si>
  <si>
    <t>Ulkopuolinen rahoitus:</t>
  </si>
  <si>
    <r>
      <t>OPM</t>
    </r>
    <r>
      <rPr>
        <sz val="10"/>
        <rFont val="Arial"/>
        <family val="2"/>
      </rPr>
      <t xml:space="preserve"> 20.3.2008 (344/628/2007) Vertti-vertaistiedotushanke 9.113,00 e, 20.3.2008 (345/628/2007)</t>
    </r>
  </si>
  <si>
    <t>Turbo-nuorisotiedotushanke, Portti-verkkopalveluhanke2008-2009 17.341,00 e, 22.4.2008 (100/628/</t>
  </si>
  <si>
    <t xml:space="preserve">Etsivän nuorisotyön ammattilaisten palkkaus (2009) 56.000,00 e , 22.1.2009, 7.4.2009 (6/320/2009) </t>
  </si>
  <si>
    <t xml:space="preserve">Ahtelan toiminta-avustus ja Viron kansainvälinen yhteistyö, Ahtela 160.000 e, 22.1.2009, 7.4.2009 </t>
  </si>
  <si>
    <t>(6/320/2009) Ahtelan toiminta-avustus ja Viron kansainvälinen yhteistyö, Klooga 50.000 e,</t>
  </si>
  <si>
    <t>31.3.2009 (524/628/2008) Etsivän työn ammatilaisten palkkaus-, koulutus- ja työnohjauskulut</t>
  </si>
  <si>
    <t>(2009) 45.000,00 e, 7.4.2009 (199/628/2008) Mediakeskus 30.000 e, 7.4.2009 (442/628/2009)</t>
  </si>
  <si>
    <t>Turbo-nuorisotiedotushanke, Pointti-verkkopalveluhankkeen jatkohanke (Portti) 30.000 e,</t>
  </si>
  <si>
    <t>7.4.2009 (634/628/2008) Turun seutukunnan nuorten kuulemis- ja vaikuttamiskanavan kokeiluhanke,</t>
  </si>
  <si>
    <t>Valtti 30.000 e, 23.4.2009 (539/628/2008) CUBE-skeittihallin varustaminen 13.000 e</t>
  </si>
  <si>
    <r>
      <t>Länsi-Suomen lääninhallitus</t>
    </r>
    <r>
      <rPr>
        <sz val="10"/>
        <rFont val="Arial"/>
        <family val="2"/>
      </rPr>
      <t xml:space="preserve"> 16.6.2008 (LSLH-2008-03227/Op-624) VarsiKas-Varsinais-Suomen</t>
    </r>
  </si>
  <si>
    <t>nuorisokasvatuksen seutukehittämishanke 2008-2009 34.976 e, 3.4.2009 (LSLH-2009-00730/</t>
  </si>
  <si>
    <t>Op-624) Nuorisotyönalueellinen kehittäminen, Vertti 22.000 e, Nuorten työpajatoiminta 108.000 e,</t>
  </si>
  <si>
    <r>
      <t>OPH</t>
    </r>
    <r>
      <rPr>
        <sz val="10"/>
        <rFont val="Arial"/>
        <family val="2"/>
      </rPr>
      <t xml:space="preserve"> 335/517/2009 Koululaisten aamu- ja iltapäivätoiminnan V-S kehittämisverkosto 5.000 e</t>
    </r>
  </si>
  <si>
    <r>
      <t>CIMO</t>
    </r>
    <r>
      <rPr>
        <sz val="10"/>
        <rFont val="Arial"/>
        <family val="2"/>
      </rPr>
      <t xml:space="preserve"> FI-21-54-2008-R4 Youth in Action 8.1.-7.9.2009 Mathieu Cruz 5.810 e, FI-21-60-2008-R5,</t>
    </r>
  </si>
  <si>
    <t>Youth in Action 4.3.-4.9.2009 Michele Scapin 4.620 e, FI-21-5-2009-R1 Youth in Action Egypti,</t>
  </si>
  <si>
    <t>Italia 2 hlöä 20.092 e, FI-21-42-2009-R3, Youth in Action, Maria Kokkonen lähtevä 5.300 e</t>
  </si>
  <si>
    <r>
      <t>Varsinais-Suomen liitto</t>
    </r>
    <r>
      <rPr>
        <sz val="10"/>
        <rFont val="Arial"/>
        <family val="2"/>
      </rPr>
      <t xml:space="preserve"> 40/2006 fimos 112876, POP-areena-Tuntosarvet luovuuteen -31.12.2008</t>
    </r>
  </si>
  <si>
    <t>jatkettu 31.3.2009 45.000 e</t>
  </si>
  <si>
    <r>
      <t>Muut</t>
    </r>
    <r>
      <rPr>
        <sz val="10"/>
        <rFont val="Arial"/>
        <family val="2"/>
      </rPr>
      <t xml:space="preserve"> Vihreä Seikkailu (palkinto) 1.327 e</t>
    </r>
  </si>
  <si>
    <t>2008) Etsivän nuorisotyön ammattilaisten palkkaus (2008) 47.675,25 e , 22.4.2008 (100/628/2008)</t>
  </si>
  <si>
    <t>(Yhteensä myönnetty 742.254,25 e, maksettu 30.10.2009 mennessä 735.089,85 e)</t>
  </si>
  <si>
    <t>12.6.2009 (LSLH-2009-02608/Op-624) Koululaisten kerhotoiminta:teatteri- ja taidepaja 2.000 e,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</si>
</sst>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_-* #,##0.00\ [$€]_-;\-* #,##0.00\ [$€]_-;_-* &quot;-&quot;??\ [$€]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6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3" fontId="1" fillId="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>
      <alignment/>
    </xf>
    <xf numFmtId="0" fontId="0" fillId="0" borderId="5" xfId="0" applyFont="1" applyBorder="1" applyAlignment="1" quotePrefix="1">
      <alignment/>
    </xf>
    <xf numFmtId="3" fontId="0" fillId="0" borderId="5" xfId="0" applyNumberFormat="1" applyFont="1" applyBorder="1" applyAlignment="1" applyProtection="1">
      <alignment/>
      <protection locked="0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applyProtection="1">
      <alignment/>
      <protection/>
    </xf>
    <xf numFmtId="0" fontId="0" fillId="0" borderId="1" xfId="0" applyFont="1" applyBorder="1" applyAlignment="1" quotePrefix="1">
      <alignment/>
    </xf>
    <xf numFmtId="3" fontId="1" fillId="0" borderId="1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/>
      <protection/>
    </xf>
    <xf numFmtId="0" fontId="6" fillId="0" borderId="5" xfId="0" applyFont="1" applyBorder="1" applyAlignment="1" quotePrefix="1">
      <alignment/>
    </xf>
    <xf numFmtId="2" fontId="0" fillId="0" borderId="0" xfId="0" applyNumberFormat="1" applyAlignment="1">
      <alignment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 wrapText="1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49" fontId="0" fillId="0" borderId="5" xfId="0" applyNumberFormat="1" applyFont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49" fontId="0" fillId="0" borderId="6" xfId="0" applyNumberFormat="1" applyFont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9" fontId="0" fillId="0" borderId="6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81" fontId="7" fillId="0" borderId="5" xfId="17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49" fontId="0" fillId="0" borderId="7" xfId="0" applyNumberFormat="1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3" fontId="0" fillId="0" borderId="7" xfId="0" applyNumberFormat="1" applyFont="1" applyBorder="1" applyAlignment="1" applyProtection="1">
      <alignment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right"/>
      <protection locked="0"/>
    </xf>
    <xf numFmtId="49" fontId="1" fillId="0" borderId="7" xfId="0" applyNumberFormat="1" applyFont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Euro" xfId="17"/>
    <cellStyle name="Hyperlink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2.7109375" style="2" customWidth="1"/>
    <col min="2" max="2" width="35.140625" style="2" customWidth="1"/>
    <col min="3" max="3" width="9.140625" style="2" customWidth="1"/>
    <col min="4" max="4" width="10.421875" style="2" customWidth="1"/>
    <col min="5" max="5" width="9.140625" style="2" customWidth="1"/>
    <col min="6" max="6" width="10.140625" style="2" customWidth="1"/>
    <col min="7" max="8" width="9.140625" style="2" customWidth="1"/>
    <col min="9" max="9" width="10.57421875" style="2" bestFit="1" customWidth="1"/>
    <col min="10" max="16384" width="9.140625" style="2" customWidth="1"/>
  </cols>
  <sheetData>
    <row r="1" spans="1:7" ht="12.75">
      <c r="A1" s="1" t="s">
        <v>0</v>
      </c>
      <c r="G1" s="3"/>
    </row>
    <row r="2" ht="12.75">
      <c r="A2" s="4" t="s">
        <v>1</v>
      </c>
    </row>
    <row r="3" ht="12.75"/>
    <row r="4" spans="1:7" ht="12.75">
      <c r="A4" s="5" t="s">
        <v>2</v>
      </c>
      <c r="B4" s="6"/>
      <c r="C4" s="7" t="s">
        <v>3</v>
      </c>
      <c r="D4" s="8"/>
      <c r="E4" s="8"/>
      <c r="F4" s="8"/>
      <c r="G4" s="8"/>
    </row>
    <row r="5" ht="12.75">
      <c r="C5" s="9"/>
    </row>
    <row r="6" ht="12.75"/>
    <row r="7" spans="1:7" ht="51">
      <c r="A7" s="10" t="s">
        <v>4</v>
      </c>
      <c r="B7" s="11"/>
      <c r="C7" s="12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1:7" ht="28.5" customHeight="1">
      <c r="A8" s="5" t="s">
        <v>10</v>
      </c>
      <c r="B8" s="6"/>
      <c r="C8" s="15">
        <f>SUM(C9:C14)</f>
        <v>1333.65</v>
      </c>
      <c r="D8" s="15">
        <f>SUM(D9:D14)</f>
        <v>-24</v>
      </c>
      <c r="E8" s="16">
        <f>SUM(C8:D8)</f>
        <v>1309.65</v>
      </c>
      <c r="F8" s="15">
        <f>SUM(F9:F14)</f>
        <v>1375</v>
      </c>
      <c r="G8" s="16">
        <f>+F8-E8</f>
        <v>65.34999999999991</v>
      </c>
    </row>
    <row r="9" spans="2:7" ht="12.75">
      <c r="B9" s="17" t="s">
        <v>11</v>
      </c>
      <c r="C9" s="18">
        <v>141.6</v>
      </c>
      <c r="D9" s="18"/>
      <c r="E9" s="19">
        <f>SUM(C9:D9)</f>
        <v>141.6</v>
      </c>
      <c r="F9" s="18">
        <v>154</v>
      </c>
      <c r="G9" s="20">
        <f>+F9-E9</f>
        <v>12.400000000000006</v>
      </c>
    </row>
    <row r="10" spans="2:7" ht="12.75">
      <c r="B10" s="17" t="s">
        <v>12</v>
      </c>
      <c r="C10" s="18">
        <v>587.6</v>
      </c>
      <c r="D10" s="18">
        <v>-24</v>
      </c>
      <c r="E10" s="19">
        <f>SUM(C10:D10)</f>
        <v>563.6</v>
      </c>
      <c r="F10" s="18">
        <v>480</v>
      </c>
      <c r="G10" s="20">
        <f>+F10-E10</f>
        <v>-83.60000000000002</v>
      </c>
    </row>
    <row r="11" spans="2:10" ht="12.75">
      <c r="B11" s="17" t="s">
        <v>13</v>
      </c>
      <c r="C11" s="18">
        <v>524.5</v>
      </c>
      <c r="D11" s="18"/>
      <c r="E11" s="19">
        <f>SUM(C11:D11)</f>
        <v>524.5</v>
      </c>
      <c r="F11" s="18">
        <v>680</v>
      </c>
      <c r="G11" s="20">
        <f>+F11-E11</f>
        <v>155.5</v>
      </c>
      <c r="H11" s="3"/>
      <c r="J11" s="21"/>
    </row>
    <row r="12" spans="2:7" ht="12.75">
      <c r="B12" s="22" t="s">
        <v>14</v>
      </c>
      <c r="C12" s="23"/>
      <c r="D12" s="23"/>
      <c r="E12" s="20"/>
      <c r="F12" s="23"/>
      <c r="G12" s="20"/>
    </row>
    <row r="13" spans="2:7" ht="12.75">
      <c r="B13" s="22" t="s">
        <v>15</v>
      </c>
      <c r="C13" s="18">
        <v>75.65</v>
      </c>
      <c r="D13" s="18"/>
      <c r="E13" s="19">
        <f aca="true" t="shared" si="0" ref="E13:E18">SUM(C13:D13)</f>
        <v>75.65</v>
      </c>
      <c r="F13" s="18">
        <v>51</v>
      </c>
      <c r="G13" s="20">
        <f>+F13-E13</f>
        <v>-24.650000000000006</v>
      </c>
    </row>
    <row r="14" spans="2:7" ht="12.75">
      <c r="B14" s="22" t="s">
        <v>16</v>
      </c>
      <c r="C14" s="18">
        <v>4.3</v>
      </c>
      <c r="D14" s="18"/>
      <c r="E14" s="19">
        <f t="shared" si="0"/>
        <v>4.3</v>
      </c>
      <c r="F14" s="18">
        <v>10</v>
      </c>
      <c r="G14" s="20">
        <f>+F14-E14</f>
        <v>5.7</v>
      </c>
    </row>
    <row r="15" spans="2:7" ht="12.75">
      <c r="B15" s="17" t="s">
        <v>45</v>
      </c>
      <c r="C15" s="18"/>
      <c r="D15" s="18"/>
      <c r="E15" s="24">
        <f t="shared" si="0"/>
        <v>0</v>
      </c>
      <c r="F15" s="18">
        <v>0</v>
      </c>
      <c r="G15" s="25">
        <f>+F15-E15</f>
        <v>0</v>
      </c>
    </row>
    <row r="16" spans="1:8" ht="18" customHeight="1">
      <c r="A16" s="5" t="s">
        <v>17</v>
      </c>
      <c r="B16" s="26"/>
      <c r="C16" s="27"/>
      <c r="D16" s="28"/>
      <c r="E16" s="29">
        <f t="shared" si="0"/>
        <v>0</v>
      </c>
      <c r="F16" s="28">
        <v>0</v>
      </c>
      <c r="G16" s="30">
        <f>+F16-E16</f>
        <v>0</v>
      </c>
      <c r="H16" s="21"/>
    </row>
    <row r="17" spans="1:7" ht="28.5" customHeight="1">
      <c r="A17" s="5" t="s">
        <v>18</v>
      </c>
      <c r="B17" s="6"/>
      <c r="C17" s="15">
        <f>+C18+C20+C21+C22+C23+C25+C26+C27</f>
        <v>10221.226</v>
      </c>
      <c r="D17" s="29">
        <f>+D18+D20+D21+D22+D23+D25+D26+D27</f>
        <v>-131.767</v>
      </c>
      <c r="E17" s="29">
        <f t="shared" si="0"/>
        <v>10089.459</v>
      </c>
      <c r="F17" s="29">
        <f>+F18+F20+F21+F22+F23+F25+F26+F27</f>
        <v>10155</v>
      </c>
      <c r="G17" s="29">
        <f>+E17-F17</f>
        <v>-65.54099999999926</v>
      </c>
    </row>
    <row r="18" spans="2:7" ht="12.75">
      <c r="B18" s="17" t="s">
        <v>19</v>
      </c>
      <c r="C18" s="18">
        <f>4317.167+1233.723</f>
        <v>5550.89</v>
      </c>
      <c r="D18" s="18">
        <f>-141.637+40</f>
        <v>-101.637</v>
      </c>
      <c r="E18" s="19">
        <f t="shared" si="0"/>
        <v>5449.253000000001</v>
      </c>
      <c r="F18" s="18">
        <v>5326</v>
      </c>
      <c r="G18" s="20">
        <f>+F18-E18</f>
        <v>-123.25300000000061</v>
      </c>
    </row>
    <row r="19" spans="2:9" ht="12.75">
      <c r="B19" s="31"/>
      <c r="C19" s="18"/>
      <c r="D19" s="18"/>
      <c r="E19" s="19"/>
      <c r="F19" s="18"/>
      <c r="G19" s="20"/>
      <c r="I19" s="32"/>
    </row>
    <row r="20" spans="2:7" ht="12.75">
      <c r="B20" s="17" t="s">
        <v>20</v>
      </c>
      <c r="C20" s="18">
        <v>1490.365</v>
      </c>
      <c r="D20" s="18">
        <v>-19.95</v>
      </c>
      <c r="E20" s="19">
        <f>SUM(C20:D20)</f>
        <v>1470.415</v>
      </c>
      <c r="F20" s="18">
        <v>1322</v>
      </c>
      <c r="G20" s="20">
        <f>+F20-E20</f>
        <v>-148.41499999999996</v>
      </c>
    </row>
    <row r="21" spans="2:7" ht="12.75">
      <c r="B21" s="22" t="s">
        <v>21</v>
      </c>
      <c r="C21" s="18"/>
      <c r="D21" s="18"/>
      <c r="E21" s="19">
        <f>SUM(C21:D21)</f>
        <v>0</v>
      </c>
      <c r="F21" s="18">
        <v>0</v>
      </c>
      <c r="G21" s="20">
        <f>+F21-E21</f>
        <v>0</v>
      </c>
    </row>
    <row r="22" spans="2:7" ht="12.75">
      <c r="B22" s="22" t="s">
        <v>22</v>
      </c>
      <c r="C22" s="18">
        <v>465.25</v>
      </c>
      <c r="D22" s="18"/>
      <c r="E22" s="19">
        <f>SUM(C22:D22)</f>
        <v>465.25</v>
      </c>
      <c r="F22" s="18">
        <v>541</v>
      </c>
      <c r="G22" s="20">
        <f>+F22-E22</f>
        <v>75.75</v>
      </c>
    </row>
    <row r="23" spans="2:7" ht="12.75">
      <c r="B23" s="22" t="s">
        <v>23</v>
      </c>
      <c r="C23" s="18">
        <v>818</v>
      </c>
      <c r="D23" s="18"/>
      <c r="E23" s="19">
        <f>SUM(C23:D23)</f>
        <v>818</v>
      </c>
      <c r="F23" s="18">
        <v>1005</v>
      </c>
      <c r="G23" s="20">
        <f>+F23-E23</f>
        <v>187</v>
      </c>
    </row>
    <row r="24" spans="2:7" ht="12.75">
      <c r="B24" s="22" t="s">
        <v>24</v>
      </c>
      <c r="C24" s="23"/>
      <c r="D24" s="23"/>
      <c r="E24" s="20"/>
      <c r="F24" s="23"/>
      <c r="G24" s="20"/>
    </row>
    <row r="25" spans="2:7" ht="12.75">
      <c r="B25" s="22" t="s">
        <v>15</v>
      </c>
      <c r="C25" s="18">
        <v>51.3</v>
      </c>
      <c r="D25" s="18"/>
      <c r="E25" s="19">
        <f>SUM(C25:D25)</f>
        <v>51.3</v>
      </c>
      <c r="F25" s="18">
        <v>81</v>
      </c>
      <c r="G25" s="20">
        <f>+F25-E25</f>
        <v>29.700000000000003</v>
      </c>
    </row>
    <row r="26" spans="2:7" ht="12.75">
      <c r="B26" s="22" t="s">
        <v>25</v>
      </c>
      <c r="C26" s="18">
        <v>1788.571</v>
      </c>
      <c r="D26" s="18"/>
      <c r="E26" s="19">
        <f>SUM(C26:D26)</f>
        <v>1788.571</v>
      </c>
      <c r="F26" s="18">
        <v>1805</v>
      </c>
      <c r="G26" s="33">
        <f>+F26-E26</f>
        <v>16.429000000000087</v>
      </c>
    </row>
    <row r="27" spans="2:7" ht="12.75">
      <c r="B27" s="34" t="s">
        <v>16</v>
      </c>
      <c r="C27" s="35">
        <v>56.85</v>
      </c>
      <c r="D27" s="35">
        <v>-10.18</v>
      </c>
      <c r="E27" s="36">
        <f>SUM(C27:D27)</f>
        <v>46.67</v>
      </c>
      <c r="F27" s="35">
        <v>75</v>
      </c>
      <c r="G27" s="30">
        <f>+F27-E27</f>
        <v>28.33</v>
      </c>
    </row>
    <row r="28" spans="1:7" ht="12.75">
      <c r="A28" s="10" t="s">
        <v>26</v>
      </c>
      <c r="B28" s="11"/>
      <c r="C28" s="37">
        <f>+C8+C16-C17</f>
        <v>-8887.576000000001</v>
      </c>
      <c r="D28" s="38">
        <f>+D8+D16-D17</f>
        <v>107.767</v>
      </c>
      <c r="E28" s="38">
        <f>+E8+E16-E17</f>
        <v>-8779.809000000001</v>
      </c>
      <c r="F28" s="38">
        <f>+F8+F16-F17</f>
        <v>-8780</v>
      </c>
      <c r="G28" s="38">
        <f>+G8+G16+G17</f>
        <v>-0.1909999999993488</v>
      </c>
    </row>
    <row r="29" ht="22.5" customHeight="1">
      <c r="B29" s="34"/>
    </row>
    <row r="30" spans="1:7" ht="51">
      <c r="A30" s="39" t="s">
        <v>27</v>
      </c>
      <c r="B30" s="40"/>
      <c r="C30" s="41" t="s">
        <v>5</v>
      </c>
      <c r="D30" s="42" t="s">
        <v>6</v>
      </c>
      <c r="E30" s="42" t="s">
        <v>7</v>
      </c>
      <c r="F30" s="42" t="s">
        <v>8</v>
      </c>
      <c r="G30" s="43" t="s">
        <v>9</v>
      </c>
    </row>
    <row r="31" spans="1:7" ht="19.5" customHeight="1">
      <c r="A31" s="44" t="s">
        <v>28</v>
      </c>
      <c r="B31" s="45"/>
      <c r="C31" s="46">
        <v>185</v>
      </c>
      <c r="D31" s="18"/>
      <c r="E31" s="20">
        <f>SUM(C31:D31)</f>
        <v>185</v>
      </c>
      <c r="F31" s="18">
        <v>188</v>
      </c>
      <c r="G31" s="20">
        <f>+E31-F31</f>
        <v>-3</v>
      </c>
    </row>
    <row r="32" spans="1:7" ht="12.75">
      <c r="A32" s="44" t="s">
        <v>29</v>
      </c>
      <c r="B32" s="47"/>
      <c r="C32" s="48">
        <v>72.5</v>
      </c>
      <c r="D32" s="49"/>
      <c r="E32" s="33">
        <f>SUM(C32:D32)</f>
        <v>72.5</v>
      </c>
      <c r="F32" s="49">
        <v>68</v>
      </c>
      <c r="G32" s="20">
        <f>+F32-E32</f>
        <v>-4.5</v>
      </c>
    </row>
    <row r="33" spans="1:7" ht="12.75">
      <c r="A33" s="39" t="s">
        <v>30</v>
      </c>
      <c r="B33" s="50"/>
      <c r="C33" s="51">
        <f>+C32-C31</f>
        <v>-112.5</v>
      </c>
      <c r="D33" s="51">
        <f>+D32-D31</f>
        <v>0</v>
      </c>
      <c r="E33" s="51">
        <f>SUM(C33:D33)</f>
        <v>-112.5</v>
      </c>
      <c r="F33" s="51">
        <f>+F32-F31</f>
        <v>-120</v>
      </c>
      <c r="G33" s="52">
        <f>SUM(G31:G32)</f>
        <v>-7.5</v>
      </c>
    </row>
    <row r="34" spans="1:7" ht="12.75">
      <c r="A34" s="53"/>
      <c r="B34" s="54"/>
      <c r="C34" s="55"/>
      <c r="D34" s="55"/>
      <c r="E34" s="55"/>
      <c r="F34" s="55"/>
      <c r="G34" s="55"/>
    </row>
    <row r="35" spans="1:7" ht="12.75">
      <c r="A35" s="56" t="s">
        <v>31</v>
      </c>
      <c r="B35" s="57"/>
      <c r="C35" s="58" t="s">
        <v>32</v>
      </c>
      <c r="D35" s="58"/>
      <c r="E35" s="58" t="s">
        <v>33</v>
      </c>
      <c r="F35" s="59"/>
      <c r="G35" s="59"/>
    </row>
    <row r="36" spans="1:7" ht="12.75">
      <c r="A36" s="60"/>
      <c r="B36" s="61" t="s">
        <v>34</v>
      </c>
      <c r="C36" s="62" t="s">
        <v>35</v>
      </c>
      <c r="D36" s="62" t="s">
        <v>36</v>
      </c>
      <c r="E36" s="63">
        <v>-141638</v>
      </c>
      <c r="F36" s="62"/>
      <c r="G36" s="62"/>
    </row>
    <row r="37" spans="1:7" ht="12.75">
      <c r="A37" s="60"/>
      <c r="B37" s="61"/>
      <c r="C37" s="62"/>
      <c r="D37" s="62" t="s">
        <v>37</v>
      </c>
      <c r="E37" s="63">
        <f>-19950-10180</f>
        <v>-30130</v>
      </c>
      <c r="F37" s="62" t="s">
        <v>38</v>
      </c>
      <c r="G37" s="62"/>
    </row>
    <row r="38" spans="1:7" ht="12.75">
      <c r="A38" s="60"/>
      <c r="B38" s="61"/>
      <c r="C38" s="62"/>
      <c r="D38" s="62" t="s">
        <v>39</v>
      </c>
      <c r="E38" s="64">
        <v>-24000</v>
      </c>
      <c r="F38" s="62"/>
      <c r="G38" s="62"/>
    </row>
    <row r="39" spans="1:7" ht="12.75">
      <c r="A39" s="60"/>
      <c r="B39" s="61"/>
      <c r="C39" s="62"/>
      <c r="D39" s="62"/>
      <c r="E39" s="18">
        <f>E36+E37-E38</f>
        <v>-147768</v>
      </c>
      <c r="F39" s="62"/>
      <c r="G39" s="62"/>
    </row>
    <row r="40" spans="1:7" ht="12.75">
      <c r="A40" s="53"/>
      <c r="B40" s="61" t="s">
        <v>34</v>
      </c>
      <c r="C40" s="62" t="s">
        <v>40</v>
      </c>
      <c r="D40" s="62"/>
      <c r="E40" s="35">
        <v>40000</v>
      </c>
      <c r="F40" s="62"/>
      <c r="G40" s="62"/>
    </row>
    <row r="41" spans="1:7" ht="12.75">
      <c r="A41" s="53"/>
      <c r="B41" s="61"/>
      <c r="C41" s="62"/>
      <c r="D41" s="62"/>
      <c r="E41" s="35"/>
      <c r="F41" s="62"/>
      <c r="G41" s="62"/>
    </row>
    <row r="42" spans="1:7" ht="12.75">
      <c r="A42" s="53"/>
      <c r="B42" s="61"/>
      <c r="C42" s="62"/>
      <c r="D42" s="62"/>
      <c r="E42" s="62"/>
      <c r="F42" s="62"/>
      <c r="G42" s="62"/>
    </row>
    <row r="43" spans="1:7" ht="12.75">
      <c r="A43" s="53"/>
      <c r="B43" s="68" t="s">
        <v>46</v>
      </c>
      <c r="C43" s="62"/>
      <c r="D43" s="62"/>
      <c r="E43" s="18"/>
      <c r="F43" s="62"/>
      <c r="G43" s="62"/>
    </row>
    <row r="44" spans="1:7" ht="12.75">
      <c r="A44" s="53"/>
      <c r="B44" s="68" t="s">
        <v>47</v>
      </c>
      <c r="C44" s="62"/>
      <c r="D44" s="62"/>
      <c r="E44" s="18"/>
      <c r="F44" s="62"/>
      <c r="G44" s="62"/>
    </row>
    <row r="45" spans="1:7" ht="12.75">
      <c r="A45" s="53"/>
      <c r="B45" s="61" t="s">
        <v>48</v>
      </c>
      <c r="C45" s="62"/>
      <c r="D45" s="62"/>
      <c r="E45" s="18"/>
      <c r="F45" s="62"/>
      <c r="G45" s="62"/>
    </row>
    <row r="46" spans="1:7" ht="12.75">
      <c r="A46" s="53"/>
      <c r="B46" s="61" t="s">
        <v>67</v>
      </c>
      <c r="C46" s="62"/>
      <c r="D46" s="62"/>
      <c r="E46" s="18"/>
      <c r="F46" s="62"/>
      <c r="G46" s="62"/>
    </row>
    <row r="47" spans="1:7" ht="12.75">
      <c r="A47" s="53"/>
      <c r="B47" s="61" t="s">
        <v>49</v>
      </c>
      <c r="C47" s="62"/>
      <c r="D47" s="62"/>
      <c r="E47" s="18"/>
      <c r="F47" s="62"/>
      <c r="G47" s="62"/>
    </row>
    <row r="48" spans="1:7" ht="12.75">
      <c r="A48" s="53"/>
      <c r="B48" s="61" t="s">
        <v>50</v>
      </c>
      <c r="C48" s="62"/>
      <c r="D48" s="62"/>
      <c r="E48" s="18"/>
      <c r="F48" s="62"/>
      <c r="G48" s="62"/>
    </row>
    <row r="49" spans="1:7" ht="12.75">
      <c r="A49" s="53"/>
      <c r="B49" s="61" t="s">
        <v>51</v>
      </c>
      <c r="C49" s="62"/>
      <c r="D49" s="62"/>
      <c r="E49" s="18"/>
      <c r="F49" s="62"/>
      <c r="G49" s="62"/>
    </row>
    <row r="50" spans="1:7" ht="12.75">
      <c r="A50" s="53"/>
      <c r="B50" s="61" t="s">
        <v>52</v>
      </c>
      <c r="C50" s="62"/>
      <c r="D50" s="62"/>
      <c r="E50" s="62"/>
      <c r="F50" s="62"/>
      <c r="G50" s="62"/>
    </row>
    <row r="51" spans="1:7" ht="12.75">
      <c r="A51" s="53"/>
      <c r="B51" s="61" t="s">
        <v>53</v>
      </c>
      <c r="C51" s="62"/>
      <c r="D51" s="62"/>
      <c r="E51" s="62"/>
      <c r="F51" s="62"/>
      <c r="G51" s="62"/>
    </row>
    <row r="52" spans="1:7" ht="12.75">
      <c r="A52" s="53"/>
      <c r="B52" s="61" t="s">
        <v>54</v>
      </c>
      <c r="C52" s="62"/>
      <c r="D52" s="62"/>
      <c r="E52" s="62"/>
      <c r="F52" s="62"/>
      <c r="G52" s="62"/>
    </row>
    <row r="53" spans="1:7" ht="12.75">
      <c r="A53" s="53"/>
      <c r="B53" s="61" t="s">
        <v>55</v>
      </c>
      <c r="C53" s="62"/>
      <c r="D53" s="62"/>
      <c r="E53" s="62"/>
      <c r="F53" s="62"/>
      <c r="G53" s="62"/>
    </row>
    <row r="54" spans="1:7" ht="12.75">
      <c r="A54" s="53"/>
      <c r="B54" s="61" t="s">
        <v>56</v>
      </c>
      <c r="C54" s="62"/>
      <c r="D54" s="62"/>
      <c r="E54" s="62"/>
      <c r="F54" s="62"/>
      <c r="G54" s="62"/>
    </row>
    <row r="55" spans="1:7" ht="12.75">
      <c r="A55" s="53"/>
      <c r="B55" s="68" t="s">
        <v>57</v>
      </c>
      <c r="C55" s="62"/>
      <c r="D55" s="62"/>
      <c r="E55" s="62"/>
      <c r="F55" s="62"/>
      <c r="G55" s="62"/>
    </row>
    <row r="56" spans="1:7" ht="12.75">
      <c r="A56" s="53"/>
      <c r="B56" s="61" t="s">
        <v>58</v>
      </c>
      <c r="C56" s="62"/>
      <c r="D56" s="62"/>
      <c r="E56" s="62"/>
      <c r="F56" s="62"/>
      <c r="G56" s="62"/>
    </row>
    <row r="57" spans="1:7" ht="12.75">
      <c r="A57" s="53"/>
      <c r="B57" s="61" t="s">
        <v>59</v>
      </c>
      <c r="C57" s="62"/>
      <c r="D57" s="62"/>
      <c r="E57" s="62"/>
      <c r="F57" s="62"/>
      <c r="G57" s="62"/>
    </row>
    <row r="58" spans="1:7" ht="12.75">
      <c r="A58" s="53"/>
      <c r="B58" s="61" t="s">
        <v>69</v>
      </c>
      <c r="C58" s="62"/>
      <c r="D58" s="62"/>
      <c r="E58" s="62"/>
      <c r="F58" s="62"/>
      <c r="G58" s="62"/>
    </row>
    <row r="59" spans="1:7" ht="12.75">
      <c r="A59" s="53"/>
      <c r="B59" s="68" t="s">
        <v>60</v>
      </c>
      <c r="C59" s="62"/>
      <c r="D59" s="62"/>
      <c r="E59" s="62"/>
      <c r="F59" s="62"/>
      <c r="G59" s="62"/>
    </row>
    <row r="60" spans="1:7" ht="12.75">
      <c r="A60" s="53"/>
      <c r="B60" s="68" t="s">
        <v>61</v>
      </c>
      <c r="C60" s="62"/>
      <c r="D60" s="62"/>
      <c r="E60" s="62"/>
      <c r="F60" s="62"/>
      <c r="G60" s="62"/>
    </row>
    <row r="61" spans="1:7" ht="12.75">
      <c r="A61" s="53"/>
      <c r="B61" s="61" t="s">
        <v>62</v>
      </c>
      <c r="C61" s="62"/>
      <c r="D61" s="62"/>
      <c r="E61" s="62"/>
      <c r="F61" s="62"/>
      <c r="G61" s="62"/>
    </row>
    <row r="62" spans="1:7" ht="12.75">
      <c r="A62" s="53"/>
      <c r="B62" s="61" t="s">
        <v>63</v>
      </c>
      <c r="C62" s="62"/>
      <c r="D62" s="62"/>
      <c r="E62" s="62"/>
      <c r="F62" s="62"/>
      <c r="G62" s="62"/>
    </row>
    <row r="63" spans="1:7" ht="12.75">
      <c r="A63" s="53"/>
      <c r="B63" s="68" t="s">
        <v>64</v>
      </c>
      <c r="C63" s="62"/>
      <c r="D63" s="62"/>
      <c r="E63" s="62"/>
      <c r="F63" s="62"/>
      <c r="G63" s="62"/>
    </row>
    <row r="64" spans="1:7" ht="12.75">
      <c r="A64" s="53"/>
      <c r="B64" s="61" t="s">
        <v>65</v>
      </c>
      <c r="C64" s="62"/>
      <c r="D64" s="62"/>
      <c r="E64" s="62"/>
      <c r="F64" s="62"/>
      <c r="G64" s="62"/>
    </row>
    <row r="65" spans="1:7" ht="12.75">
      <c r="A65" s="53"/>
      <c r="B65" s="68" t="s">
        <v>66</v>
      </c>
      <c r="C65" s="62"/>
      <c r="D65" s="62"/>
      <c r="E65" s="62"/>
      <c r="F65" s="62"/>
      <c r="G65" s="62"/>
    </row>
    <row r="66" spans="1:7" ht="12.75">
      <c r="A66" s="53"/>
      <c r="B66" s="61" t="s">
        <v>68</v>
      </c>
      <c r="C66" s="62"/>
      <c r="D66" s="62"/>
      <c r="E66" s="62"/>
      <c r="F66" s="62"/>
      <c r="G66" s="62"/>
    </row>
    <row r="67" spans="1:7" ht="12.75">
      <c r="A67" s="53"/>
      <c r="B67" s="61"/>
      <c r="C67" s="62"/>
      <c r="D67" s="62"/>
      <c r="E67" s="62"/>
      <c r="F67" s="62"/>
      <c r="G67" s="62"/>
    </row>
    <row r="68" spans="1:7" ht="12.75">
      <c r="A68" s="53"/>
      <c r="B68" s="61"/>
      <c r="C68" s="62"/>
      <c r="D68" s="62"/>
      <c r="E68" s="62"/>
      <c r="F68" s="62"/>
      <c r="G68" s="62"/>
    </row>
    <row r="69" spans="1:7" ht="12.75">
      <c r="A69" s="53"/>
      <c r="B69" s="61"/>
      <c r="C69" s="62"/>
      <c r="D69" s="62"/>
      <c r="E69" s="62"/>
      <c r="F69" s="62"/>
      <c r="G69" s="62"/>
    </row>
    <row r="70" spans="1:7" ht="12.75">
      <c r="A70" s="53"/>
      <c r="B70" s="61"/>
      <c r="C70" s="62"/>
      <c r="D70" s="62"/>
      <c r="E70" s="62"/>
      <c r="F70" s="62"/>
      <c r="G70" s="62"/>
    </row>
    <row r="71" spans="1:10" ht="12.75">
      <c r="A71" s="53"/>
      <c r="B71" s="54"/>
      <c r="C71" s="55"/>
      <c r="D71" s="55"/>
      <c r="E71" s="55"/>
      <c r="F71" s="55"/>
      <c r="G71" s="55"/>
      <c r="J71" s="6"/>
    </row>
    <row r="72" spans="1:7" ht="12.75">
      <c r="A72" s="65"/>
      <c r="B72" s="65"/>
      <c r="C72" s="65"/>
      <c r="D72" s="65"/>
      <c r="E72" s="53"/>
      <c r="F72" s="66"/>
      <c r="G72" s="67" t="s">
        <v>41</v>
      </c>
    </row>
    <row r="73" spans="1:7" ht="12.75">
      <c r="A73" s="53" t="s">
        <v>42</v>
      </c>
      <c r="B73" s="53"/>
      <c r="C73" s="53"/>
      <c r="D73" s="53"/>
      <c r="E73" s="53"/>
      <c r="F73" s="53"/>
      <c r="G73" s="53"/>
    </row>
    <row r="74" spans="1:7" ht="12.75">
      <c r="A74" s="65"/>
      <c r="B74" s="65"/>
      <c r="C74" s="65"/>
      <c r="D74" s="65"/>
      <c r="E74" s="53"/>
      <c r="F74" s="66"/>
      <c r="G74" s="65"/>
    </row>
    <row r="75" spans="1:7" ht="12.75">
      <c r="A75" s="53" t="s">
        <v>43</v>
      </c>
      <c r="B75" s="53"/>
      <c r="C75" s="53"/>
      <c r="D75" s="53"/>
      <c r="E75" s="53"/>
      <c r="F75" s="53" t="s">
        <v>44</v>
      </c>
      <c r="G75" s="53"/>
    </row>
    <row r="76" spans="1:7" ht="12.75">
      <c r="A76" s="53"/>
      <c r="B76" s="53"/>
      <c r="C76" s="53"/>
      <c r="D76" s="53"/>
      <c r="E76" s="53"/>
      <c r="F76" s="53"/>
      <c r="G76" s="53"/>
    </row>
  </sheetData>
  <printOptions/>
  <pageMargins left="0.5905511811023623" right="0.3937007874015748" top="0.5905511811023623" bottom="0.5905511811023623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rrannikk</dc:creator>
  <cp:keywords/>
  <dc:description/>
  <cp:lastModifiedBy>agronroo</cp:lastModifiedBy>
  <cp:lastPrinted>2009-11-09T11:55:45Z</cp:lastPrinted>
  <dcterms:created xsi:type="dcterms:W3CDTF">2009-06-24T07:49:16Z</dcterms:created>
  <dcterms:modified xsi:type="dcterms:W3CDTF">2009-11-24T10:37:16Z</dcterms:modified>
  <cp:category/>
  <cp:version/>
  <cp:contentType/>
  <cp:contentStatus/>
</cp:coreProperties>
</file>