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iekkin\Desktop\Lautakunnan tekstit\"/>
    </mc:Choice>
  </mc:AlternateContent>
  <xr:revisionPtr revIDLastSave="0" documentId="8_{90A2645A-361A-411E-818E-E33B66903A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" l="1"/>
  <c r="E26" i="3" s="1"/>
  <c r="D19" i="3"/>
  <c r="E19" i="3" s="1"/>
  <c r="D15" i="3"/>
  <c r="E15" i="3" s="1"/>
  <c r="B46" i="3"/>
  <c r="J32" i="3"/>
  <c r="C32" i="3"/>
  <c r="B32" i="3"/>
  <c r="D31" i="3"/>
  <c r="E31" i="3" s="1"/>
  <c r="D30" i="3"/>
  <c r="E30" i="3" s="1"/>
  <c r="D29" i="3"/>
  <c r="E29" i="3" s="1"/>
  <c r="D28" i="3"/>
  <c r="E28" i="3" s="1"/>
  <c r="D27" i="3"/>
  <c r="E27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8" i="3"/>
  <c r="E18" i="3" s="1"/>
  <c r="D17" i="3"/>
  <c r="E17" i="3" s="1"/>
  <c r="D16" i="3"/>
  <c r="E16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G29" i="3" l="1"/>
  <c r="B34" i="3"/>
  <c r="G26" i="3"/>
  <c r="F26" i="3" s="1"/>
  <c r="I26" i="3" s="1"/>
  <c r="G15" i="3"/>
  <c r="F15" i="3" s="1"/>
  <c r="I15" i="3" s="1"/>
  <c r="H24" i="3"/>
  <c r="H19" i="3"/>
  <c r="H26" i="3"/>
  <c r="H15" i="3"/>
  <c r="H31" i="3"/>
  <c r="H11" i="3"/>
  <c r="H30" i="3"/>
  <c r="H8" i="3"/>
  <c r="H13" i="3"/>
  <c r="G7" i="3"/>
  <c r="F7" i="3" s="1"/>
  <c r="G11" i="3"/>
  <c r="G19" i="3"/>
  <c r="G9" i="3"/>
  <c r="G13" i="3"/>
  <c r="H16" i="3"/>
  <c r="H21" i="3"/>
  <c r="H28" i="3"/>
  <c r="H10" i="3"/>
  <c r="H18" i="3"/>
  <c r="G8" i="3"/>
  <c r="G22" i="3"/>
  <c r="G10" i="3"/>
  <c r="G31" i="3"/>
  <c r="G17" i="3"/>
  <c r="G20" i="3"/>
  <c r="G23" i="3"/>
  <c r="G24" i="3"/>
  <c r="G14" i="3"/>
  <c r="G18" i="3"/>
  <c r="G21" i="3"/>
  <c r="G12" i="3"/>
  <c r="G16" i="3"/>
  <c r="G28" i="3"/>
  <c r="G25" i="3"/>
  <c r="G30" i="3"/>
  <c r="G27" i="3"/>
  <c r="H9" i="3"/>
  <c r="H23" i="3"/>
  <c r="H7" i="3"/>
  <c r="H27" i="3"/>
  <c r="H12" i="3"/>
  <c r="H14" i="3"/>
  <c r="H17" i="3"/>
  <c r="H25" i="3"/>
  <c r="H29" i="3"/>
  <c r="H20" i="3"/>
  <c r="H22" i="3"/>
  <c r="F8" i="3" l="1"/>
  <c r="I8" i="3" s="1"/>
  <c r="F19" i="3"/>
  <c r="I19" i="3" s="1"/>
  <c r="F30" i="3"/>
  <c r="I30" i="3" s="1"/>
  <c r="F24" i="3"/>
  <c r="I24" i="3" s="1"/>
  <c r="F11" i="3"/>
  <c r="I11" i="3" s="1"/>
  <c r="F14" i="3"/>
  <c r="I14" i="3" s="1"/>
  <c r="F25" i="3"/>
  <c r="I25" i="3" s="1"/>
  <c r="F28" i="3"/>
  <c r="I28" i="3" s="1"/>
  <c r="F17" i="3"/>
  <c r="I17" i="3" s="1"/>
  <c r="F23" i="3"/>
  <c r="I23" i="3" s="1"/>
  <c r="F20" i="3"/>
  <c r="I20" i="3" s="1"/>
  <c r="F16" i="3"/>
  <c r="I16" i="3" s="1"/>
  <c r="F31" i="3"/>
  <c r="I31" i="3" s="1"/>
  <c r="F21" i="3"/>
  <c r="I21" i="3" s="1"/>
  <c r="F10" i="3"/>
  <c r="I10" i="3" s="1"/>
  <c r="F13" i="3"/>
  <c r="I13" i="3" s="1"/>
  <c r="F27" i="3"/>
  <c r="I27" i="3" s="1"/>
  <c r="F12" i="3"/>
  <c r="I12" i="3" s="1"/>
  <c r="F18" i="3"/>
  <c r="I18" i="3" s="1"/>
  <c r="F22" i="3"/>
  <c r="I22" i="3" s="1"/>
  <c r="F9" i="3"/>
  <c r="I9" i="3" s="1"/>
  <c r="F29" i="3"/>
  <c r="I29" i="3" s="1"/>
  <c r="G32" i="3"/>
  <c r="H32" i="3"/>
  <c r="I7" i="3"/>
  <c r="F32" i="3" l="1"/>
</calcChain>
</file>

<file path=xl/sharedStrings.xml><?xml version="1.0" encoding="utf-8"?>
<sst xmlns="http://schemas.openxmlformats.org/spreadsheetml/2006/main" count="79" uniqueCount="76">
  <si>
    <t>LIIKUNTAPALVELUT</t>
  </si>
  <si>
    <t>LIITE 1</t>
  </si>
  <si>
    <t>Paavo Nurmi-keskuksen kannatusyhdistys ry</t>
  </si>
  <si>
    <t>Yhdistys</t>
  </si>
  <si>
    <t>Liikuntasuoritteet 2023</t>
  </si>
  <si>
    <t>Muutos pisteinä</t>
  </si>
  <si>
    <t>Muutos %</t>
  </si>
  <si>
    <t xml:space="preserve">Muutos euroina </t>
  </si>
  <si>
    <t xml:space="preserve">Aivoliiton Turun Seudun AVH-yhdistys ry </t>
  </si>
  <si>
    <t>Eläkeliiton Turun yhdistys ry</t>
  </si>
  <si>
    <t>Fenix Turku ry</t>
  </si>
  <si>
    <t>Ikinuoret Eläkkeensaajat ry</t>
  </si>
  <si>
    <t>Lounais-Suomen Lihastautiyhdistys ry</t>
  </si>
  <si>
    <t>Lounais-Suomen Loma ja Virkistys ry</t>
  </si>
  <si>
    <t>Lounais-Suomen neuroyhdistys  ry</t>
  </si>
  <si>
    <t xml:space="preserve">Lounais-Suomen Syöpäyhdistys ry </t>
  </si>
  <si>
    <t>Polioinvalidit ry V-S:n osasto</t>
  </si>
  <si>
    <t>Runosmäen Eläkkeensaajat ry</t>
  </si>
  <si>
    <t xml:space="preserve">Turun CP-yhdistys ry </t>
  </si>
  <si>
    <t>Turun Eläkeläiset ry</t>
  </si>
  <si>
    <t>Turun Eläkkeensaajat ry</t>
  </si>
  <si>
    <t>Turun Kansalliset Seniorit ry</t>
  </si>
  <si>
    <t xml:space="preserve">Turun Lähimmäispalveluyhdistys ry </t>
  </si>
  <si>
    <t>Turun Seudun autismi- ja ADHD-yhdistys Aisti ry</t>
  </si>
  <si>
    <t>Turun Seudun Hengitysyhdistys ry</t>
  </si>
  <si>
    <t>Turun Seudun Nivelyhdistys ry</t>
  </si>
  <si>
    <t>Turun seudun Reumayhdistys ry</t>
  </si>
  <si>
    <t>Turun Seudun Selkäyhdistys ry</t>
  </si>
  <si>
    <t>Valtion Eläkkeensaajat VES-Turku ry</t>
  </si>
  <si>
    <t xml:space="preserve">Varsinais-Suomen Näkövammaiset ry </t>
  </si>
  <si>
    <t>Varsinais-Suomen Sydänpiiri ry</t>
  </si>
  <si>
    <t>Perusyhdistystoiminnan taulukko yhteensä</t>
  </si>
  <si>
    <t>Starttiavustus 200€:</t>
  </si>
  <si>
    <t>Hylätyt hakemukset:</t>
  </si>
  <si>
    <t>Siirrettävät hakemukset:</t>
  </si>
  <si>
    <t>Perusyhdistystoiminta yhteensä</t>
  </si>
  <si>
    <t>Muu yhdistystoiminta toiminta-avustus kaikki yhteensä</t>
  </si>
  <si>
    <t>Muun perusyhdistystoiminnan toiminta-avustuksen suoritearvot (€):</t>
  </si>
  <si>
    <t>V. 2023 liikuntasuoritearvo oli:</t>
  </si>
  <si>
    <t>V. 2022 liikuntasuoritearvo oli:</t>
  </si>
  <si>
    <t>V. 2021 liikuntasuoritearvo oli:</t>
  </si>
  <si>
    <t xml:space="preserve">V. 2020 liikuntasuoritearvo oli: </t>
  </si>
  <si>
    <t>Seuraavat yhdistykset tekevät keskenään ja ristikkäin yhteistyötä:</t>
  </si>
  <si>
    <t>Valtion Eläkkeensaajat VES - Turku ry</t>
  </si>
  <si>
    <t xml:space="preserve">Turun Seudun Hengitysyhdistys ry: </t>
  </si>
  <si>
    <t>L-S:n Allergia- ja Astmayhdistys ry</t>
  </si>
  <si>
    <t xml:space="preserve">Turun Seudun Nivelyhdistys ry:  </t>
  </si>
  <si>
    <t xml:space="preserve">Turun Seudun Selkäyhdistys ry, Turun Seudun Reumayhdistys ry, </t>
  </si>
  <si>
    <t>MUUN YHDISTYSTOIMINNAN TOIMINTA-AVUSTUKSEN JAKOEHDOTUS v. 2025</t>
  </si>
  <si>
    <t>Liikuntasuoritteet 2024</t>
  </si>
  <si>
    <t>Turun seudun Parkinson-yhdistys ry</t>
  </si>
  <si>
    <t>Pohjoisen Turun eläkkeensaajat ry</t>
  </si>
  <si>
    <t>PÄÄTETTY avustus 2024</t>
  </si>
  <si>
    <t>Jyvitys % 2025</t>
  </si>
  <si>
    <t>Jyvitys% 2024</t>
  </si>
  <si>
    <t>K.W.H. ry</t>
  </si>
  <si>
    <t>Bailes Cubanos - Turun seudun salsa ry, Turun Shakinystävät ry</t>
  </si>
  <si>
    <t>Ei esitetä kenellekään hakijalle</t>
  </si>
  <si>
    <t>V. 2025 liikuntasuorite arvo on:</t>
  </si>
  <si>
    <t>V. 2024 liikuntasuorite arvo oli:</t>
  </si>
  <si>
    <t xml:space="preserve">Turun Seudun Luustoyhdistys ry, </t>
  </si>
  <si>
    <t>Lounais-Suomen Syöpäyhdistys ry</t>
  </si>
  <si>
    <t>Turun Seudun Psoriasisyhdistys, Lounais-Suomen Diabetesyhdistys ry ja</t>
  </si>
  <si>
    <t>TPS juniorijääkiekko, Auralan kansalaisopisto ja Copper Hill Curling Club</t>
  </si>
  <si>
    <t>Eläkeliiton Turun yhdistys ry:</t>
  </si>
  <si>
    <t>Lounais-Suomen neuroyhdistys ry:</t>
  </si>
  <si>
    <t xml:space="preserve">Turun Eläkkeensaajat ry: </t>
  </si>
  <si>
    <t>Turun Seudun Reumayhdistys ry:</t>
  </si>
  <si>
    <t>Diabetes-yhdistys</t>
  </si>
  <si>
    <t>Lounais-Suomen Lihastautiyhdistys ry:</t>
  </si>
  <si>
    <t>Fenix Turku ry:</t>
  </si>
  <si>
    <t>Fimu ry</t>
  </si>
  <si>
    <t>Suomen MG-yhdistys ry</t>
  </si>
  <si>
    <t>Avustus EHDOTUS 2025</t>
  </si>
  <si>
    <t>Vammais- ja kansanterveystyön, eläkeläis-  ja maahanmuutttajayhdistykset</t>
  </si>
  <si>
    <t>Liikuntasuoritteen arvo vuonna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</si>
</sst>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3" formatCode="_-* #,##0.00_-;\-* #,##0.00_-;_-* &quot;-&quot;??_-;_-@_-"/>
    <numFmt numFmtId="164" formatCode="0.0000"/>
    <numFmt numFmtId="165" formatCode="#,##0.0000000"/>
    <numFmt numFmtId="166" formatCode="_-* #,##0.0000_-;\-* #,##0.0000_-;_-* &quot;-&quot;??_-;_-@_-"/>
    <numFmt numFmtId="167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5" fillId="0" borderId="0" xfId="0" applyFont="1"/>
    <xf numFmtId="6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3" fontId="5" fillId="0" borderId="2" xfId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4" fontId="6" fillId="0" borderId="3" xfId="0" applyNumberFormat="1" applyFont="1" applyBorder="1"/>
    <xf numFmtId="4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" fontId="6" fillId="0" borderId="3" xfId="0" applyNumberFormat="1" applyFont="1" applyBorder="1" applyAlignment="1">
      <alignment vertical="top"/>
    </xf>
    <xf numFmtId="4" fontId="4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vertical="top"/>
    </xf>
    <xf numFmtId="0" fontId="6" fillId="0" borderId="0" xfId="0" applyFont="1"/>
    <xf numFmtId="0" fontId="5" fillId="0" borderId="0" xfId="0" applyFont="1" applyAlignment="1">
      <alignment vertical="top"/>
    </xf>
    <xf numFmtId="167" fontId="5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43" fontId="5" fillId="0" borderId="4" xfId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right"/>
    </xf>
    <xf numFmtId="43" fontId="7" fillId="0" borderId="4" xfId="1" applyFont="1" applyFill="1" applyBorder="1" applyAlignment="1">
      <alignment horizontal="right"/>
    </xf>
    <xf numFmtId="0" fontId="5" fillId="0" borderId="0" xfId="0" applyFont="1" applyAlignment="1">
      <alignment horizontal="center" vertical="top"/>
    </xf>
    <xf numFmtId="43" fontId="5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166" fontId="5" fillId="0" borderId="0" xfId="1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Alignment="1">
      <alignment horizontal="center"/>
    </xf>
    <xf numFmtId="4" fontId="4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3" fontId="4" fillId="0" borderId="5" xfId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3" fontId="4" fillId="0" borderId="0" xfId="0" applyNumberFormat="1" applyFont="1"/>
    <xf numFmtId="0" fontId="6" fillId="0" borderId="0" xfId="0" applyFont="1" applyAlignment="1">
      <alignment horizontal="center" vertical="top"/>
    </xf>
    <xf numFmtId="3" fontId="6" fillId="0" borderId="0" xfId="0" applyNumberFormat="1" applyFont="1"/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2" fontId="4" fillId="0" borderId="5" xfId="0" applyNumberFormat="1" applyFont="1" applyBorder="1"/>
    <xf numFmtId="2" fontId="6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4F2E-2160-48F9-B708-DF910F6A5525}">
  <dimension ref="A1:P82"/>
  <sheetViews>
    <sheetView tabSelected="1" zoomScaleNormal="100" workbookViewId="0">
      <selection activeCell="R16" sqref="R16"/>
    </sheetView>
  </sheetViews>
  <sheetFormatPr defaultRowHeight="14.5" x14ac:dyDescent="0.35"/>
  <cols>
    <col min="1" max="1" width="56.7265625" customWidth="1"/>
    <col min="2" max="2" width="18.54296875" style="2" customWidth="1"/>
    <col min="3" max="3" width="20.1796875" style="2" customWidth="1"/>
    <col min="4" max="4" width="10" customWidth="1"/>
    <col min="5" max="5" width="11.26953125" customWidth="1"/>
    <col min="6" max="6" width="12" style="5" customWidth="1"/>
    <col min="7" max="7" width="8.81640625" style="2" customWidth="1"/>
    <col min="8" max="8" width="8.54296875" customWidth="1"/>
    <col min="9" max="9" width="10.7265625" customWidth="1"/>
    <col min="10" max="10" width="12.26953125" customWidth="1"/>
    <col min="11" max="11" width="9.81640625" customWidth="1"/>
    <col min="12" max="12" width="12.1796875" customWidth="1"/>
  </cols>
  <sheetData>
    <row r="1" spans="1:15" x14ac:dyDescent="0.35">
      <c r="A1" s="6" t="s">
        <v>0</v>
      </c>
      <c r="B1" s="7" t="s">
        <v>1</v>
      </c>
      <c r="C1" s="7"/>
      <c r="D1" s="6"/>
      <c r="E1" s="6"/>
      <c r="F1" s="8"/>
      <c r="G1" s="7"/>
      <c r="H1" s="6"/>
      <c r="I1" s="6"/>
      <c r="J1" s="6"/>
      <c r="K1" s="6"/>
      <c r="L1" s="6"/>
    </row>
    <row r="2" spans="1:15" x14ac:dyDescent="0.35">
      <c r="A2" s="6"/>
      <c r="B2" s="7"/>
      <c r="C2" s="7"/>
      <c r="D2" s="6"/>
      <c r="E2" s="6"/>
      <c r="F2" s="8"/>
      <c r="G2" s="7"/>
      <c r="H2" s="6"/>
      <c r="I2" s="6"/>
      <c r="J2" s="6"/>
      <c r="K2" s="6"/>
      <c r="L2" s="6"/>
    </row>
    <row r="3" spans="1:15" x14ac:dyDescent="0.35">
      <c r="A3" s="9" t="s">
        <v>48</v>
      </c>
      <c r="B3" s="7"/>
      <c r="C3" s="7"/>
      <c r="D3" s="6"/>
      <c r="E3" s="6"/>
      <c r="F3" s="8"/>
      <c r="G3" s="7"/>
      <c r="H3" s="6"/>
      <c r="I3" s="6"/>
      <c r="J3" s="6"/>
      <c r="K3" s="6"/>
      <c r="L3" s="6"/>
    </row>
    <row r="4" spans="1:15" x14ac:dyDescent="0.35">
      <c r="A4" s="6" t="s">
        <v>74</v>
      </c>
      <c r="B4" s="7"/>
      <c r="C4" s="10">
        <v>38000</v>
      </c>
      <c r="D4" s="6"/>
      <c r="E4" s="6"/>
      <c r="F4" s="8"/>
      <c r="G4" s="7"/>
      <c r="H4" s="6"/>
      <c r="I4" s="6"/>
      <c r="J4" s="6"/>
      <c r="K4" s="6"/>
      <c r="L4" s="6"/>
    </row>
    <row r="5" spans="1:15" x14ac:dyDescent="0.35">
      <c r="A5" s="6" t="s">
        <v>2</v>
      </c>
      <c r="B5" s="7"/>
      <c r="C5" s="10">
        <v>25000</v>
      </c>
      <c r="D5" s="6"/>
      <c r="E5" s="6"/>
      <c r="F5" s="8"/>
      <c r="G5" s="7"/>
      <c r="H5" s="6"/>
      <c r="I5" s="6"/>
      <c r="J5" s="6"/>
      <c r="K5" s="6"/>
      <c r="L5" s="6"/>
    </row>
    <row r="6" spans="1:15" s="3" customFormat="1" ht="52.5" customHeight="1" thickBot="1" x14ac:dyDescent="0.4">
      <c r="A6" s="15" t="s">
        <v>3</v>
      </c>
      <c r="B6" s="52" t="s">
        <v>49</v>
      </c>
      <c r="C6" s="52" t="s">
        <v>4</v>
      </c>
      <c r="D6" s="15" t="s">
        <v>5</v>
      </c>
      <c r="E6" s="15" t="s">
        <v>6</v>
      </c>
      <c r="F6" s="13" t="s">
        <v>73</v>
      </c>
      <c r="G6" s="12" t="s">
        <v>53</v>
      </c>
      <c r="H6" s="11" t="s">
        <v>54</v>
      </c>
      <c r="I6" s="11" t="s">
        <v>7</v>
      </c>
      <c r="J6" s="14" t="s">
        <v>52</v>
      </c>
      <c r="K6" s="15"/>
      <c r="L6" s="15"/>
    </row>
    <row r="7" spans="1:15" x14ac:dyDescent="0.35">
      <c r="A7" s="6" t="s">
        <v>8</v>
      </c>
      <c r="B7" s="7">
        <v>3332</v>
      </c>
      <c r="C7" s="7">
        <v>2864</v>
      </c>
      <c r="D7" s="53">
        <f>B7-C7</f>
        <v>468</v>
      </c>
      <c r="E7" s="58">
        <f t="shared" ref="E7:E10" si="0">D7/B7*100</f>
        <v>14.045618247298918</v>
      </c>
      <c r="F7" s="51">
        <f>G7%*38000</f>
        <v>1537.871058640626</v>
      </c>
      <c r="G7" s="18">
        <f>B7/B32*100</f>
        <v>4.0470291016858573</v>
      </c>
      <c r="H7" s="17">
        <f>C7/C32*100</f>
        <v>4.1533731654968387</v>
      </c>
      <c r="I7" s="17">
        <f t="shared" ref="I7:I28" si="1">F7-J7</f>
        <v>-27.968941359373957</v>
      </c>
      <c r="J7" s="19">
        <v>1565.84</v>
      </c>
      <c r="K7" s="20"/>
      <c r="L7" s="6"/>
    </row>
    <row r="8" spans="1:15" x14ac:dyDescent="0.35">
      <c r="A8" s="21" t="s">
        <v>9</v>
      </c>
      <c r="B8" s="22">
        <v>4440</v>
      </c>
      <c r="C8" s="22">
        <v>2880</v>
      </c>
      <c r="D8" s="53">
        <f>B8-C8</f>
        <v>1560</v>
      </c>
      <c r="E8" s="58">
        <f t="shared" si="0"/>
        <v>35.135135135135137</v>
      </c>
      <c r="F8" s="51">
        <f t="shared" ref="F8:F31" si="2">G8%*38000</f>
        <v>2049.2639556915901</v>
      </c>
      <c r="G8" s="18">
        <f>B8/B32*100</f>
        <v>5.3927998833989212</v>
      </c>
      <c r="H8" s="17">
        <f>C8/C32*100</f>
        <v>4.1765763675387202</v>
      </c>
      <c r="I8" s="17">
        <f t="shared" si="1"/>
        <v>474.67395569159021</v>
      </c>
      <c r="J8" s="23">
        <v>1574.59</v>
      </c>
      <c r="K8" s="24"/>
      <c r="L8" s="6"/>
      <c r="M8" s="2"/>
    </row>
    <row r="9" spans="1:15" s="61" customFormat="1" x14ac:dyDescent="0.35">
      <c r="A9" s="25" t="s">
        <v>10</v>
      </c>
      <c r="B9" s="54">
        <v>2688</v>
      </c>
      <c r="C9" s="54">
        <v>2400</v>
      </c>
      <c r="D9" s="55">
        <f>B9-C9</f>
        <v>288</v>
      </c>
      <c r="E9" s="59">
        <f t="shared" si="0"/>
        <v>10.714285714285714</v>
      </c>
      <c r="F9" s="51">
        <f t="shared" si="2"/>
        <v>1240.635475878152</v>
      </c>
      <c r="G9" s="27">
        <f>B9/B32*100</f>
        <v>3.2648301996793472</v>
      </c>
      <c r="H9" s="26">
        <f>C9/C32*100</f>
        <v>3.4804803062822671</v>
      </c>
      <c r="I9" s="26">
        <f t="shared" si="1"/>
        <v>-71.524524121848117</v>
      </c>
      <c r="J9" s="23">
        <v>1312.16</v>
      </c>
      <c r="K9" s="28"/>
      <c r="L9" s="29"/>
      <c r="M9" s="60"/>
    </row>
    <row r="10" spans="1:15" x14ac:dyDescent="0.35">
      <c r="A10" s="21" t="s">
        <v>11</v>
      </c>
      <c r="B10" s="22">
        <v>2580</v>
      </c>
      <c r="C10" s="22">
        <v>3024</v>
      </c>
      <c r="D10" s="53">
        <f>B10-C10</f>
        <v>-444</v>
      </c>
      <c r="E10" s="58">
        <f t="shared" si="0"/>
        <v>-17.209302325581397</v>
      </c>
      <c r="F10" s="51">
        <f t="shared" si="2"/>
        <v>1190.788514793762</v>
      </c>
      <c r="G10" s="18">
        <f>B10/B32*100</f>
        <v>3.1336539862993735</v>
      </c>
      <c r="H10" s="17">
        <f>C10/C32*100</f>
        <v>4.3854051859156566</v>
      </c>
      <c r="I10" s="17">
        <f t="shared" si="1"/>
        <v>-462.5314852062379</v>
      </c>
      <c r="J10" s="23">
        <v>1653.32</v>
      </c>
      <c r="K10" s="24"/>
      <c r="L10" s="6"/>
      <c r="M10" s="2"/>
    </row>
    <row r="11" spans="1:15" x14ac:dyDescent="0.35">
      <c r="A11" s="21" t="s">
        <v>12</v>
      </c>
      <c r="B11" s="22">
        <v>540</v>
      </c>
      <c r="C11" s="22">
        <v>396</v>
      </c>
      <c r="D11" s="53">
        <f t="shared" ref="D11:D19" si="3">B11-C11</f>
        <v>144</v>
      </c>
      <c r="E11" s="58">
        <f t="shared" ref="E11:E28" si="4">D11/B11*100</f>
        <v>26.666666666666668</v>
      </c>
      <c r="F11" s="51">
        <f t="shared" si="2"/>
        <v>249.23480542195014</v>
      </c>
      <c r="G11" s="18">
        <f>B11/B32*100</f>
        <v>0.6558810668998688</v>
      </c>
      <c r="H11" s="17">
        <f>C11/C32*100</f>
        <v>0.57427925053657403</v>
      </c>
      <c r="I11" s="17">
        <f t="shared" si="1"/>
        <v>32.724805421950151</v>
      </c>
      <c r="J11" s="23">
        <v>216.51</v>
      </c>
      <c r="K11" s="24"/>
      <c r="L11" s="6"/>
      <c r="M11" s="2"/>
    </row>
    <row r="12" spans="1:15" x14ac:dyDescent="0.35">
      <c r="A12" s="21" t="s">
        <v>13</v>
      </c>
      <c r="B12" s="22">
        <v>684</v>
      </c>
      <c r="C12" s="22">
        <v>596</v>
      </c>
      <c r="D12" s="53">
        <f t="shared" si="3"/>
        <v>88</v>
      </c>
      <c r="E12" s="58">
        <f t="shared" si="4"/>
        <v>12.865497076023392</v>
      </c>
      <c r="F12" s="51">
        <f t="shared" si="2"/>
        <v>315.69742020113682</v>
      </c>
      <c r="G12" s="18">
        <f>B12/B32*100</f>
        <v>0.83078268473983385</v>
      </c>
      <c r="H12" s="17">
        <f>C12/C32*100</f>
        <v>0.86431927606009629</v>
      </c>
      <c r="I12" s="17">
        <f t="shared" si="1"/>
        <v>-10.152579798863201</v>
      </c>
      <c r="J12" s="23">
        <v>325.85000000000002</v>
      </c>
      <c r="K12" s="24"/>
      <c r="L12" s="6"/>
      <c r="M12" s="2"/>
    </row>
    <row r="13" spans="1:15" x14ac:dyDescent="0.35">
      <c r="A13" s="21" t="s">
        <v>14</v>
      </c>
      <c r="B13" s="22">
        <v>2016</v>
      </c>
      <c r="C13" s="22">
        <v>2016</v>
      </c>
      <c r="D13" s="53">
        <f t="shared" si="3"/>
        <v>0</v>
      </c>
      <c r="E13" s="58">
        <f t="shared" si="4"/>
        <v>0</v>
      </c>
      <c r="F13" s="51">
        <f t="shared" si="2"/>
        <v>930.47660690861392</v>
      </c>
      <c r="G13" s="18">
        <f>B13/B32*100</f>
        <v>2.4486226497595105</v>
      </c>
      <c r="H13" s="17">
        <f>C13/C32*100</f>
        <v>2.9236034572771041</v>
      </c>
      <c r="I13" s="17">
        <f t="shared" si="1"/>
        <v>-171.73339309138612</v>
      </c>
      <c r="J13" s="23">
        <v>1102.21</v>
      </c>
      <c r="K13" s="24"/>
      <c r="L13" s="6"/>
      <c r="M13" s="2"/>
    </row>
    <row r="14" spans="1:15" x14ac:dyDescent="0.35">
      <c r="A14" s="21" t="s">
        <v>15</v>
      </c>
      <c r="B14" s="22">
        <v>3132</v>
      </c>
      <c r="C14" s="22">
        <v>3456</v>
      </c>
      <c r="D14" s="53">
        <f t="shared" si="3"/>
        <v>-324</v>
      </c>
      <c r="E14" s="58">
        <f t="shared" si="4"/>
        <v>-10.344827586206897</v>
      </c>
      <c r="F14" s="51">
        <f t="shared" si="2"/>
        <v>1445.561871447311</v>
      </c>
      <c r="G14" s="18">
        <f>B14/B32*100</f>
        <v>3.8041101880192394</v>
      </c>
      <c r="H14" s="17">
        <f>C14/C32*100</f>
        <v>5.0118916410464642</v>
      </c>
      <c r="I14" s="17">
        <f t="shared" si="1"/>
        <v>-443.94812855268901</v>
      </c>
      <c r="J14" s="23">
        <v>1889.51</v>
      </c>
      <c r="K14" s="24"/>
      <c r="L14" s="6"/>
      <c r="M14" s="2"/>
    </row>
    <row r="15" spans="1:15" x14ac:dyDescent="0.35">
      <c r="A15" s="21" t="s">
        <v>51</v>
      </c>
      <c r="B15" s="22">
        <v>4320</v>
      </c>
      <c r="C15" s="22">
        <v>0</v>
      </c>
      <c r="D15" s="53">
        <f t="shared" si="3"/>
        <v>4320</v>
      </c>
      <c r="E15" s="58">
        <f t="shared" si="4"/>
        <v>100</v>
      </c>
      <c r="F15" s="51">
        <f t="shared" si="2"/>
        <v>1993.8784433756011</v>
      </c>
      <c r="G15" s="18">
        <f>B15/B32*100</f>
        <v>5.2470485351989504</v>
      </c>
      <c r="H15" s="17">
        <f>C15/C32*100</f>
        <v>0</v>
      </c>
      <c r="I15" s="17">
        <f t="shared" si="1"/>
        <v>1993.8784433756011</v>
      </c>
      <c r="J15" s="23">
        <v>0</v>
      </c>
      <c r="K15" s="24"/>
      <c r="L15" s="6"/>
      <c r="M15" s="2"/>
    </row>
    <row r="16" spans="1:15" x14ac:dyDescent="0.35">
      <c r="A16" s="56" t="s">
        <v>16</v>
      </c>
      <c r="B16" s="57">
        <v>160</v>
      </c>
      <c r="C16" s="57">
        <v>504</v>
      </c>
      <c r="D16" s="53">
        <f t="shared" si="3"/>
        <v>-344</v>
      </c>
      <c r="E16" s="58">
        <f t="shared" si="4"/>
        <v>-215</v>
      </c>
      <c r="F16" s="51">
        <f t="shared" si="2"/>
        <v>73.847349754651901</v>
      </c>
      <c r="G16" s="18">
        <f>B16/B32*100</f>
        <v>0.19433513093329446</v>
      </c>
      <c r="H16" s="17">
        <f>C16/C32*100</f>
        <v>0.73090086431927603</v>
      </c>
      <c r="I16" s="17">
        <f t="shared" si="1"/>
        <v>-201.70265024534811</v>
      </c>
      <c r="J16" s="23">
        <v>275.55</v>
      </c>
      <c r="K16" s="24"/>
      <c r="L16" s="6"/>
      <c r="M16" s="2"/>
      <c r="O16" s="62"/>
    </row>
    <row r="17" spans="1:16" x14ac:dyDescent="0.35">
      <c r="A17" s="21" t="s">
        <v>17</v>
      </c>
      <c r="B17" s="22">
        <v>2820</v>
      </c>
      <c r="C17" s="22">
        <v>1916</v>
      </c>
      <c r="D17" s="53">
        <f t="shared" si="3"/>
        <v>904</v>
      </c>
      <c r="E17" s="58">
        <f t="shared" si="4"/>
        <v>32.056737588652481</v>
      </c>
      <c r="F17" s="51">
        <f t="shared" si="2"/>
        <v>1301.5595394257398</v>
      </c>
      <c r="G17" s="18">
        <f>B17/B32*100</f>
        <v>3.4251566826993152</v>
      </c>
      <c r="H17" s="17">
        <f>C17/C32*100</f>
        <v>2.778583444515343</v>
      </c>
      <c r="I17" s="17">
        <f t="shared" si="1"/>
        <v>254.01953942573982</v>
      </c>
      <c r="J17" s="23">
        <v>1047.54</v>
      </c>
      <c r="K17" s="24"/>
      <c r="L17" s="6"/>
      <c r="M17" s="2"/>
      <c r="O17" s="62"/>
    </row>
    <row r="18" spans="1:16" x14ac:dyDescent="0.35">
      <c r="A18" s="21" t="s">
        <v>18</v>
      </c>
      <c r="B18" s="22">
        <v>480</v>
      </c>
      <c r="C18" s="22">
        <v>360</v>
      </c>
      <c r="D18" s="53">
        <f t="shared" si="3"/>
        <v>120</v>
      </c>
      <c r="E18" s="58">
        <f t="shared" si="4"/>
        <v>25</v>
      </c>
      <c r="F18" s="51">
        <f t="shared" si="2"/>
        <v>221.5420492639557</v>
      </c>
      <c r="G18" s="18">
        <f>B18/B32*100</f>
        <v>0.58300539279988339</v>
      </c>
      <c r="H18" s="17">
        <f>C18/C32*100</f>
        <v>0.52207204594234002</v>
      </c>
      <c r="I18" s="17">
        <f t="shared" si="1"/>
        <v>24.722049263955711</v>
      </c>
      <c r="J18" s="23">
        <v>196.82</v>
      </c>
      <c r="K18" s="24"/>
      <c r="L18" s="6"/>
      <c r="M18" s="2"/>
    </row>
    <row r="19" spans="1:16" x14ac:dyDescent="0.35">
      <c r="A19" s="21" t="s">
        <v>19</v>
      </c>
      <c r="B19" s="22">
        <v>1440</v>
      </c>
      <c r="C19" s="22">
        <v>540</v>
      </c>
      <c r="D19" s="53">
        <f t="shared" si="3"/>
        <v>900</v>
      </c>
      <c r="E19" s="58">
        <f t="shared" si="4"/>
        <v>62.5</v>
      </c>
      <c r="F19" s="51">
        <f t="shared" si="2"/>
        <v>664.62614779186697</v>
      </c>
      <c r="G19" s="18">
        <f>B19/B32*100</f>
        <v>1.7490161783996501</v>
      </c>
      <c r="H19" s="17">
        <f>C19/C32*100</f>
        <v>0.78310806891351004</v>
      </c>
      <c r="I19" s="17">
        <f t="shared" si="1"/>
        <v>369.38614779186696</v>
      </c>
      <c r="J19" s="23">
        <v>295.24</v>
      </c>
      <c r="K19" s="24"/>
      <c r="L19" s="6"/>
      <c r="M19" s="2"/>
    </row>
    <row r="20" spans="1:16" x14ac:dyDescent="0.35">
      <c r="A20" s="21" t="s">
        <v>20</v>
      </c>
      <c r="B20" s="22">
        <v>4528</v>
      </c>
      <c r="C20" s="22">
        <v>4456</v>
      </c>
      <c r="D20" s="53">
        <f t="shared" ref="D20:D31" si="5">B20-C20</f>
        <v>72</v>
      </c>
      <c r="E20" s="58">
        <f t="shared" si="4"/>
        <v>1.5901060070671376</v>
      </c>
      <c r="F20" s="51">
        <f t="shared" si="2"/>
        <v>2089.8799980566487</v>
      </c>
      <c r="G20" s="18">
        <f>B20/B32*100</f>
        <v>5.4996842054122332</v>
      </c>
      <c r="H20" s="17">
        <f>C20/C32*100</f>
        <v>6.4620917686640755</v>
      </c>
      <c r="I20" s="17">
        <f t="shared" si="1"/>
        <v>-346.36000194335111</v>
      </c>
      <c r="J20" s="23">
        <v>2436.2399999999998</v>
      </c>
      <c r="K20" s="24"/>
      <c r="L20" s="6"/>
      <c r="M20" s="2"/>
    </row>
    <row r="21" spans="1:16" x14ac:dyDescent="0.35">
      <c r="A21" s="21" t="s">
        <v>21</v>
      </c>
      <c r="B21" s="22">
        <v>2440</v>
      </c>
      <c r="C21" s="22">
        <v>2444</v>
      </c>
      <c r="D21" s="53">
        <f t="shared" si="5"/>
        <v>-4</v>
      </c>
      <c r="E21" s="58">
        <f t="shared" si="4"/>
        <v>-0.16393442622950818</v>
      </c>
      <c r="F21" s="51">
        <f t="shared" si="2"/>
        <v>1126.1720837584414</v>
      </c>
      <c r="G21" s="18">
        <f>B21/B32*100</f>
        <v>2.9636107467327406</v>
      </c>
      <c r="H21" s="17">
        <f>C21/C32*100</f>
        <v>3.5442891118974416</v>
      </c>
      <c r="I21" s="17">
        <f t="shared" si="1"/>
        <v>-210.0479162415586</v>
      </c>
      <c r="J21" s="23">
        <v>1336.22</v>
      </c>
      <c r="K21" s="24"/>
      <c r="L21" s="6"/>
      <c r="M21" s="2"/>
      <c r="O21" s="63"/>
      <c r="P21" s="63"/>
    </row>
    <row r="22" spans="1:16" x14ac:dyDescent="0.35">
      <c r="A22" s="21" t="s">
        <v>22</v>
      </c>
      <c r="B22" s="22">
        <v>10652</v>
      </c>
      <c r="C22" s="22">
        <v>5600</v>
      </c>
      <c r="D22" s="53">
        <f t="shared" si="5"/>
        <v>5052</v>
      </c>
      <c r="E22" s="58">
        <f t="shared" si="4"/>
        <v>47.427713105520091</v>
      </c>
      <c r="F22" s="51">
        <f t="shared" si="2"/>
        <v>4916.38730991595</v>
      </c>
      <c r="G22" s="18">
        <f>B22/B32*100</f>
        <v>12.93786134188408</v>
      </c>
      <c r="H22" s="17">
        <f>C22/C32*100</f>
        <v>8.1211207146586215</v>
      </c>
      <c r="I22" s="17">
        <f t="shared" si="1"/>
        <v>1854.67730991595</v>
      </c>
      <c r="J22" s="23">
        <v>3061.71</v>
      </c>
      <c r="K22" s="24"/>
      <c r="L22" s="6"/>
      <c r="M22" s="2"/>
    </row>
    <row r="23" spans="1:16" x14ac:dyDescent="0.35">
      <c r="A23" s="21" t="s">
        <v>23</v>
      </c>
      <c r="B23" s="22">
        <v>848</v>
      </c>
      <c r="C23" s="22">
        <v>992</v>
      </c>
      <c r="D23" s="53">
        <f t="shared" si="5"/>
        <v>-144</v>
      </c>
      <c r="E23" s="58">
        <f t="shared" si="4"/>
        <v>-16.981132075471699</v>
      </c>
      <c r="F23" s="51">
        <f t="shared" si="2"/>
        <v>391.39095369965503</v>
      </c>
      <c r="G23" s="18">
        <f>B23/B32*100</f>
        <v>1.0299761939464607</v>
      </c>
      <c r="H23" s="17">
        <f>C23/C32*100</f>
        <v>1.4385985265966703</v>
      </c>
      <c r="I23" s="17">
        <f t="shared" si="1"/>
        <v>-150.96904630034498</v>
      </c>
      <c r="J23" s="23">
        <v>542.36</v>
      </c>
      <c r="K23" s="24"/>
      <c r="L23" s="6"/>
      <c r="M23" s="2"/>
    </row>
    <row r="24" spans="1:16" x14ac:dyDescent="0.35">
      <c r="A24" s="21" t="s">
        <v>24</v>
      </c>
      <c r="B24" s="22">
        <v>3636</v>
      </c>
      <c r="C24" s="22">
        <v>4756</v>
      </c>
      <c r="D24" s="53">
        <f t="shared" si="5"/>
        <v>-1120</v>
      </c>
      <c r="E24" s="58">
        <f t="shared" si="4"/>
        <v>-30.803080308030808</v>
      </c>
      <c r="F24" s="51">
        <f t="shared" si="2"/>
        <v>1678.1810231744644</v>
      </c>
      <c r="G24" s="18">
        <f>B24/B32*100</f>
        <v>4.4162658504591166</v>
      </c>
      <c r="H24" s="17">
        <f>C24/C32*100</f>
        <v>6.8971518069493589</v>
      </c>
      <c r="I24" s="17">
        <f t="shared" si="1"/>
        <v>-922.07897682553585</v>
      </c>
      <c r="J24" s="23">
        <v>2600.2600000000002</v>
      </c>
      <c r="K24" s="24"/>
      <c r="L24" s="6"/>
      <c r="M24" s="2"/>
    </row>
    <row r="25" spans="1:16" x14ac:dyDescent="0.35">
      <c r="A25" s="21" t="s">
        <v>25</v>
      </c>
      <c r="B25" s="22">
        <v>14404</v>
      </c>
      <c r="C25" s="22">
        <v>11484</v>
      </c>
      <c r="D25" s="53">
        <f t="shared" si="5"/>
        <v>2920</v>
      </c>
      <c r="E25" s="58">
        <f t="shared" si="4"/>
        <v>20.272146625937239</v>
      </c>
      <c r="F25" s="51">
        <f t="shared" si="2"/>
        <v>6648.1076616625378</v>
      </c>
      <c r="G25" s="18">
        <f>B25/B32*100</f>
        <v>17.495020162269835</v>
      </c>
      <c r="H25" s="17">
        <f>C25/C32*100</f>
        <v>16.654098265560645</v>
      </c>
      <c r="I25" s="17">
        <f t="shared" si="1"/>
        <v>369.41766166253819</v>
      </c>
      <c r="J25" s="23">
        <v>6278.69</v>
      </c>
      <c r="K25" s="24"/>
      <c r="L25" s="6"/>
      <c r="M25" s="2"/>
    </row>
    <row r="26" spans="1:16" x14ac:dyDescent="0.35">
      <c r="A26" s="21" t="s">
        <v>50</v>
      </c>
      <c r="B26" s="22">
        <v>720</v>
      </c>
      <c r="C26" s="22">
        <v>0</v>
      </c>
      <c r="D26" s="53">
        <f t="shared" si="5"/>
        <v>720</v>
      </c>
      <c r="E26" s="58">
        <f t="shared" si="4"/>
        <v>100</v>
      </c>
      <c r="F26" s="51">
        <f t="shared" si="2"/>
        <v>332.31307389593348</v>
      </c>
      <c r="G26" s="18">
        <f>B26/B32*100</f>
        <v>0.87450808919982503</v>
      </c>
      <c r="H26" s="17">
        <f>C26/C32*100</f>
        <v>0</v>
      </c>
      <c r="I26" s="17">
        <f t="shared" si="1"/>
        <v>332.31307389593348</v>
      </c>
      <c r="J26" s="23">
        <v>0</v>
      </c>
      <c r="K26" s="24"/>
      <c r="L26" s="6"/>
      <c r="M26" s="2"/>
    </row>
    <row r="27" spans="1:16" x14ac:dyDescent="0.35">
      <c r="A27" s="21" t="s">
        <v>26</v>
      </c>
      <c r="B27" s="22">
        <v>4088</v>
      </c>
      <c r="C27" s="22">
        <v>5524</v>
      </c>
      <c r="D27" s="53">
        <f t="shared" si="5"/>
        <v>-1436</v>
      </c>
      <c r="E27" s="58">
        <f t="shared" si="4"/>
        <v>-35.127201565557733</v>
      </c>
      <c r="F27" s="51">
        <f t="shared" si="2"/>
        <v>1886.7997862313559</v>
      </c>
      <c r="G27" s="18">
        <f>B27/B32*100</f>
        <v>4.9652625953456733</v>
      </c>
      <c r="H27" s="17">
        <f>C27/C32*100</f>
        <v>8.010905504959684</v>
      </c>
      <c r="I27" s="17">
        <f t="shared" si="1"/>
        <v>-1133.3502137686442</v>
      </c>
      <c r="J27" s="23">
        <v>3020.15</v>
      </c>
      <c r="K27" s="24"/>
      <c r="L27" s="6"/>
      <c r="M27" s="2"/>
    </row>
    <row r="28" spans="1:16" x14ac:dyDescent="0.35">
      <c r="A28" s="21" t="s">
        <v>27</v>
      </c>
      <c r="B28" s="22">
        <v>3240</v>
      </c>
      <c r="C28" s="22">
        <v>3240</v>
      </c>
      <c r="D28" s="53">
        <f t="shared" si="5"/>
        <v>0</v>
      </c>
      <c r="E28" s="58">
        <f t="shared" si="4"/>
        <v>0</v>
      </c>
      <c r="F28" s="51">
        <f t="shared" si="2"/>
        <v>1495.4088325317009</v>
      </c>
      <c r="G28" s="18">
        <f>B28/B32*100</f>
        <v>3.935286401399213</v>
      </c>
      <c r="H28" s="17">
        <f>C28/C32*100</f>
        <v>4.6986484134810604</v>
      </c>
      <c r="I28" s="17">
        <f t="shared" si="1"/>
        <v>-276.01116746829916</v>
      </c>
      <c r="J28" s="23">
        <v>1771.42</v>
      </c>
      <c r="K28" s="24"/>
      <c r="L28" s="6"/>
      <c r="M28" s="2"/>
    </row>
    <row r="29" spans="1:16" x14ac:dyDescent="0.35">
      <c r="A29" s="21" t="s">
        <v>28</v>
      </c>
      <c r="B29" s="22">
        <v>3756</v>
      </c>
      <c r="C29" s="22">
        <v>4448</v>
      </c>
      <c r="D29" s="53">
        <f t="shared" si="5"/>
        <v>-692</v>
      </c>
      <c r="E29" s="58">
        <f>D29/B29*100</f>
        <v>-18.423855165069224</v>
      </c>
      <c r="F29" s="51">
        <f t="shared" si="2"/>
        <v>1733.5665354904531</v>
      </c>
      <c r="G29" s="18">
        <f>B29/B32*100</f>
        <v>4.5620171986590874</v>
      </c>
      <c r="H29" s="17">
        <f>C29/C32*100</f>
        <v>6.4504901676431343</v>
      </c>
      <c r="I29" s="17">
        <f>F29-J29</f>
        <v>-698.30346450954676</v>
      </c>
      <c r="J29" s="23">
        <v>2431.87</v>
      </c>
      <c r="K29" s="24"/>
      <c r="L29" s="6"/>
      <c r="M29" s="2"/>
    </row>
    <row r="30" spans="1:16" x14ac:dyDescent="0.35">
      <c r="A30" s="21" t="s">
        <v>29</v>
      </c>
      <c r="B30" s="22">
        <v>2328</v>
      </c>
      <c r="C30" s="22">
        <v>2324</v>
      </c>
      <c r="D30" s="53">
        <f t="shared" si="5"/>
        <v>4</v>
      </c>
      <c r="E30" s="58">
        <f>D30/B30*100</f>
        <v>0.1718213058419244</v>
      </c>
      <c r="F30" s="51">
        <f t="shared" si="2"/>
        <v>1074.478938930185</v>
      </c>
      <c r="G30" s="18">
        <f>B30/B32*100</f>
        <v>2.8275761550794343</v>
      </c>
      <c r="H30" s="17">
        <f>C30/C32*100</f>
        <v>3.3702650965833283</v>
      </c>
      <c r="I30" s="17">
        <f>F30-J30</f>
        <v>-196.1310610698149</v>
      </c>
      <c r="J30" s="23">
        <v>1270.6099999999999</v>
      </c>
      <c r="K30" s="24"/>
      <c r="L30" s="6"/>
      <c r="M30" s="64"/>
    </row>
    <row r="31" spans="1:16" x14ac:dyDescent="0.35">
      <c r="A31" s="21" t="s">
        <v>30</v>
      </c>
      <c r="B31" s="22">
        <v>3060</v>
      </c>
      <c r="C31" s="22">
        <v>2736</v>
      </c>
      <c r="D31" s="53">
        <f t="shared" si="5"/>
        <v>324</v>
      </c>
      <c r="E31" s="58">
        <f>D31/B31*100</f>
        <v>10.588235294117647</v>
      </c>
      <c r="F31" s="51">
        <f t="shared" si="2"/>
        <v>1412.3305640577175</v>
      </c>
      <c r="G31" s="18">
        <f>B31/B32*100</f>
        <v>3.7166593790992568</v>
      </c>
      <c r="H31" s="17">
        <f>C31/C32*100</f>
        <v>3.9677475491617842</v>
      </c>
      <c r="I31" s="17">
        <f>F31-J31</f>
        <v>-83.529435942282362</v>
      </c>
      <c r="J31" s="23">
        <v>1495.86</v>
      </c>
      <c r="K31" s="24"/>
      <c r="L31" s="6"/>
      <c r="M31" s="2"/>
    </row>
    <row r="32" spans="1:16" x14ac:dyDescent="0.35">
      <c r="A32" s="30" t="s">
        <v>31</v>
      </c>
      <c r="B32" s="31">
        <f>SUM(B7:B31)</f>
        <v>82332</v>
      </c>
      <c r="C32" s="32">
        <f>SUM(C7:C31)</f>
        <v>68956</v>
      </c>
      <c r="D32" s="9"/>
      <c r="E32" s="9"/>
      <c r="F32" s="33">
        <f>SUM(F7:F31)</f>
        <v>38000.000000000007</v>
      </c>
      <c r="G32" s="34">
        <f>SUM(G7:G31)</f>
        <v>99.999999999999986</v>
      </c>
      <c r="H32" s="35">
        <f>SUM(H7:H31)</f>
        <v>100</v>
      </c>
      <c r="I32" s="35"/>
      <c r="J32" s="36">
        <f>SUM(J7:J31)</f>
        <v>37700.530000000006</v>
      </c>
      <c r="K32" s="6"/>
      <c r="L32" s="6"/>
      <c r="M32" s="2"/>
    </row>
    <row r="33" spans="1:13" x14ac:dyDescent="0.35">
      <c r="A33" s="30"/>
      <c r="B33" s="37"/>
      <c r="C33" s="32"/>
      <c r="D33" s="9"/>
      <c r="E33" s="9"/>
      <c r="F33" s="38"/>
      <c r="G33" s="39"/>
      <c r="H33" s="35"/>
      <c r="I33" s="35"/>
      <c r="J33" s="35"/>
      <c r="K33" s="6"/>
      <c r="L33" s="40"/>
      <c r="M33" s="2"/>
    </row>
    <row r="34" spans="1:13" x14ac:dyDescent="0.35">
      <c r="A34" s="30" t="s">
        <v>75</v>
      </c>
      <c r="B34" s="41">
        <f>38000/B32</f>
        <v>0.46154593596657434</v>
      </c>
      <c r="C34" s="32"/>
      <c r="D34" s="9"/>
      <c r="E34" s="9"/>
      <c r="F34" s="38"/>
      <c r="G34" s="39"/>
      <c r="H34" s="35"/>
      <c r="I34" s="35"/>
      <c r="J34" s="35"/>
      <c r="K34" s="6"/>
      <c r="L34" s="40"/>
      <c r="M34" s="2"/>
    </row>
    <row r="35" spans="1:13" x14ac:dyDescent="0.35">
      <c r="A35" s="30"/>
      <c r="B35" s="41"/>
      <c r="C35" s="32"/>
      <c r="D35" s="9"/>
      <c r="E35" s="9"/>
      <c r="F35" s="38"/>
      <c r="G35" s="39"/>
      <c r="H35" s="35"/>
      <c r="I35" s="35"/>
      <c r="J35" s="35"/>
      <c r="K35" s="6"/>
      <c r="L35" s="40"/>
      <c r="M35" s="2"/>
    </row>
    <row r="36" spans="1:13" x14ac:dyDescent="0.35">
      <c r="A36" s="9" t="s">
        <v>32</v>
      </c>
      <c r="B36" s="39"/>
      <c r="C36" s="42"/>
      <c r="D36" s="6"/>
      <c r="E36" s="6"/>
      <c r="F36" s="43"/>
      <c r="G36" s="7"/>
      <c r="H36" s="44"/>
      <c r="I36" s="44"/>
      <c r="J36" s="44"/>
      <c r="K36" s="6"/>
      <c r="L36" s="40"/>
      <c r="M36" s="2"/>
    </row>
    <row r="37" spans="1:13" x14ac:dyDescent="0.35">
      <c r="A37" s="25" t="s">
        <v>57</v>
      </c>
      <c r="B37" s="22"/>
      <c r="C37" s="16"/>
      <c r="D37" s="6"/>
      <c r="E37" s="6"/>
      <c r="F37" s="43"/>
      <c r="G37" s="7"/>
      <c r="H37" s="44"/>
      <c r="I37" s="44"/>
      <c r="J37" s="44"/>
      <c r="K37" s="6"/>
      <c r="L37" s="40"/>
      <c r="M37" s="2"/>
    </row>
    <row r="38" spans="1:13" x14ac:dyDescent="0.35">
      <c r="A38" s="30" t="s">
        <v>33</v>
      </c>
      <c r="B38" s="22"/>
      <c r="C38" s="16"/>
      <c r="D38" s="6"/>
      <c r="E38" s="6"/>
      <c r="F38" s="43"/>
      <c r="G38" s="7"/>
      <c r="H38" s="44"/>
      <c r="I38" s="44"/>
      <c r="J38" s="44"/>
      <c r="K38" s="6"/>
      <c r="L38" s="40"/>
      <c r="M38" s="2"/>
    </row>
    <row r="39" spans="1:13" x14ac:dyDescent="0.35">
      <c r="A39" s="21" t="s">
        <v>55</v>
      </c>
      <c r="B39" s="22"/>
      <c r="C39" s="16"/>
      <c r="D39" s="6"/>
      <c r="E39" s="6"/>
      <c r="F39" s="43"/>
      <c r="G39" s="7"/>
      <c r="H39" s="44"/>
      <c r="I39" s="44"/>
      <c r="J39" s="44"/>
      <c r="K39" s="6"/>
      <c r="L39" s="40"/>
      <c r="M39" s="2"/>
    </row>
    <row r="40" spans="1:13" x14ac:dyDescent="0.35">
      <c r="A40" s="30" t="s">
        <v>34</v>
      </c>
      <c r="B40" s="37"/>
      <c r="C40" s="16"/>
      <c r="D40" s="6"/>
      <c r="E40" s="6"/>
      <c r="F40" s="43"/>
      <c r="G40" s="7"/>
      <c r="H40" s="44"/>
      <c r="I40" s="44"/>
      <c r="J40" s="44"/>
      <c r="K40" s="6"/>
      <c r="L40" s="40"/>
      <c r="M40" s="2"/>
    </row>
    <row r="41" spans="1:13" x14ac:dyDescent="0.35">
      <c r="A41" s="45" t="s">
        <v>56</v>
      </c>
      <c r="B41" s="46"/>
      <c r="C41" s="16"/>
      <c r="D41" s="6"/>
      <c r="E41" s="6"/>
      <c r="F41" s="43"/>
      <c r="G41" s="7"/>
      <c r="H41" s="44"/>
      <c r="I41" s="44"/>
      <c r="J41" s="44"/>
      <c r="K41" s="6"/>
      <c r="L41" s="40"/>
      <c r="M41" s="2"/>
    </row>
    <row r="42" spans="1:13" x14ac:dyDescent="0.35">
      <c r="A42" s="45"/>
      <c r="B42" s="46"/>
      <c r="C42" s="16"/>
      <c r="D42" s="6"/>
      <c r="E42" s="6"/>
      <c r="F42" s="43"/>
      <c r="G42" s="7"/>
      <c r="H42" s="44"/>
      <c r="I42" s="44"/>
      <c r="J42" s="44"/>
      <c r="K42" s="6"/>
      <c r="L42" s="40"/>
      <c r="M42" s="2"/>
    </row>
    <row r="43" spans="1:13" x14ac:dyDescent="0.35">
      <c r="A43" s="45"/>
      <c r="B43" s="46"/>
      <c r="C43" s="16"/>
      <c r="D43" s="6"/>
      <c r="E43" s="6"/>
      <c r="F43" s="43"/>
      <c r="G43" s="7"/>
      <c r="H43" s="44"/>
      <c r="I43" s="44"/>
      <c r="J43" s="44"/>
      <c r="K43" s="6"/>
      <c r="L43" s="40"/>
      <c r="M43" s="2"/>
    </row>
    <row r="44" spans="1:13" x14ac:dyDescent="0.35">
      <c r="A44" s="30" t="s">
        <v>35</v>
      </c>
      <c r="B44" s="47">
        <v>38000</v>
      </c>
      <c r="C44" s="16"/>
      <c r="D44" s="6"/>
      <c r="E44" s="6"/>
      <c r="F44" s="43"/>
      <c r="G44" s="7"/>
      <c r="H44" s="44"/>
      <c r="I44" s="44"/>
      <c r="J44" s="44"/>
      <c r="K44" s="6"/>
      <c r="L44" s="6"/>
      <c r="M44" s="2"/>
    </row>
    <row r="45" spans="1:13" x14ac:dyDescent="0.35">
      <c r="A45" s="30" t="s">
        <v>2</v>
      </c>
      <c r="B45" s="47">
        <v>18250</v>
      </c>
      <c r="C45" s="16"/>
      <c r="D45" s="6"/>
      <c r="E45" s="6"/>
      <c r="F45" s="43"/>
      <c r="G45" s="7"/>
      <c r="H45" s="44"/>
      <c r="I45" s="44"/>
      <c r="J45" s="44"/>
      <c r="K45" s="6"/>
      <c r="L45" s="6"/>
      <c r="M45" s="2"/>
    </row>
    <row r="46" spans="1:13" x14ac:dyDescent="0.35">
      <c r="A46" s="30" t="s">
        <v>36</v>
      </c>
      <c r="B46" s="47">
        <f>B44+B45</f>
        <v>56250</v>
      </c>
      <c r="C46" s="16"/>
      <c r="D46" s="6"/>
      <c r="E46" s="6"/>
      <c r="F46" s="43"/>
      <c r="G46" s="7"/>
      <c r="H46" s="44"/>
      <c r="I46" s="44"/>
      <c r="J46" s="44"/>
      <c r="K46" s="6"/>
      <c r="L46" s="6"/>
      <c r="M46" s="2"/>
    </row>
    <row r="47" spans="1:13" x14ac:dyDescent="0.35">
      <c r="A47" s="21"/>
      <c r="B47" s="22"/>
      <c r="C47" s="16"/>
      <c r="D47" s="6"/>
      <c r="E47" s="6"/>
      <c r="F47" s="43"/>
      <c r="G47" s="7"/>
      <c r="H47" s="44"/>
      <c r="I47" s="44"/>
      <c r="J47" s="44"/>
      <c r="K47" s="6"/>
      <c r="L47" s="20"/>
      <c r="M47" s="2"/>
    </row>
    <row r="48" spans="1:13" x14ac:dyDescent="0.35">
      <c r="A48" s="9" t="s">
        <v>37</v>
      </c>
      <c r="B48" s="39"/>
      <c r="C48" s="7"/>
      <c r="D48" s="6"/>
      <c r="E48" s="6"/>
      <c r="F48" s="8"/>
      <c r="G48" s="7"/>
      <c r="H48" s="6"/>
      <c r="I48" s="6"/>
      <c r="J48" s="6"/>
      <c r="K48" s="6"/>
      <c r="L48" s="20"/>
    </row>
    <row r="49" spans="1:16" x14ac:dyDescent="0.35">
      <c r="A49" s="6" t="s">
        <v>58</v>
      </c>
      <c r="B49" s="39">
        <v>0.46150000000000002</v>
      </c>
      <c r="C49" s="7"/>
      <c r="D49" s="6"/>
      <c r="E49" s="6"/>
      <c r="F49" s="8"/>
      <c r="G49" s="7"/>
      <c r="H49" s="6"/>
      <c r="I49" s="6"/>
      <c r="J49" s="6"/>
      <c r="K49" s="6"/>
      <c r="L49" s="20"/>
    </row>
    <row r="50" spans="1:16" x14ac:dyDescent="0.35">
      <c r="A50" s="6" t="s">
        <v>59</v>
      </c>
      <c r="B50" s="50">
        <v>0.54949999999999999</v>
      </c>
      <c r="C50" s="7"/>
      <c r="D50" s="6"/>
      <c r="E50" s="6"/>
      <c r="F50" s="8"/>
      <c r="G50" s="7"/>
      <c r="H50" s="6"/>
      <c r="I50" s="6"/>
      <c r="J50" s="6"/>
      <c r="K50" s="6"/>
      <c r="L50" s="20"/>
    </row>
    <row r="51" spans="1:16" x14ac:dyDescent="0.35">
      <c r="A51" s="6" t="s">
        <v>38</v>
      </c>
      <c r="B51" s="7">
        <v>0.69</v>
      </c>
      <c r="C51" s="7"/>
      <c r="D51" s="6"/>
      <c r="E51" s="6"/>
      <c r="F51" s="8"/>
      <c r="G51" s="7"/>
      <c r="H51" s="6"/>
      <c r="I51" s="6"/>
      <c r="J51" s="6"/>
      <c r="K51" s="6"/>
      <c r="L51" s="20"/>
    </row>
    <row r="52" spans="1:16" x14ac:dyDescent="0.35">
      <c r="A52" s="6" t="s">
        <v>39</v>
      </c>
      <c r="B52" s="18">
        <v>0.87322829999999996</v>
      </c>
      <c r="C52" s="7"/>
      <c r="D52" s="6"/>
      <c r="E52" s="6"/>
      <c r="F52" s="8"/>
      <c r="G52" s="7"/>
      <c r="H52" s="6"/>
      <c r="I52" s="6"/>
      <c r="J52" s="6"/>
      <c r="K52" s="6"/>
      <c r="L52" s="20"/>
    </row>
    <row r="53" spans="1:16" x14ac:dyDescent="0.35">
      <c r="A53" s="6" t="s">
        <v>40</v>
      </c>
      <c r="B53" s="18">
        <v>0.95824399999999998</v>
      </c>
      <c r="C53" s="7"/>
      <c r="D53" s="6"/>
      <c r="E53" s="6"/>
      <c r="F53" s="8"/>
      <c r="G53" s="7"/>
      <c r="H53" s="6"/>
      <c r="I53" s="6"/>
      <c r="J53" s="6"/>
      <c r="K53" s="6"/>
      <c r="L53" s="6"/>
    </row>
    <row r="54" spans="1:16" x14ac:dyDescent="0.35">
      <c r="A54" s="6" t="s">
        <v>41</v>
      </c>
      <c r="B54" s="18">
        <v>0.44984299999999999</v>
      </c>
      <c r="C54" s="7"/>
      <c r="D54" s="6"/>
      <c r="E54" s="6"/>
      <c r="F54" s="8"/>
      <c r="G54" s="7"/>
      <c r="H54" s="6"/>
      <c r="I54" s="6"/>
      <c r="J54" s="6"/>
      <c r="K54" s="6"/>
      <c r="L54" s="6"/>
    </row>
    <row r="55" spans="1:16" x14ac:dyDescent="0.35">
      <c r="A55" s="6"/>
      <c r="B55" s="7"/>
      <c r="C55" s="7"/>
      <c r="D55" s="6"/>
      <c r="E55" s="6"/>
      <c r="F55" s="8"/>
      <c r="G55" s="7"/>
      <c r="H55" s="6"/>
      <c r="I55" s="6"/>
      <c r="J55" s="6"/>
      <c r="K55" s="6"/>
      <c r="L55" s="6"/>
    </row>
    <row r="56" spans="1:16" x14ac:dyDescent="0.35">
      <c r="A56" s="9" t="s">
        <v>42</v>
      </c>
      <c r="B56" s="39"/>
      <c r="C56" s="7"/>
      <c r="D56" s="48"/>
      <c r="E56" s="6"/>
      <c r="F56" s="8"/>
      <c r="G56" s="7"/>
      <c r="H56" s="6"/>
      <c r="I56" s="6"/>
      <c r="J56" s="6"/>
      <c r="K56" s="6"/>
      <c r="L56" s="6"/>
    </row>
    <row r="57" spans="1:16" x14ac:dyDescent="0.35">
      <c r="A57" s="6" t="s">
        <v>64</v>
      </c>
      <c r="B57" s="49" t="s">
        <v>68</v>
      </c>
      <c r="C57" s="7"/>
      <c r="D57" s="48"/>
      <c r="E57" s="6"/>
      <c r="F57" s="8"/>
      <c r="G57" s="7"/>
      <c r="H57" s="6"/>
      <c r="I57" s="6"/>
      <c r="J57" s="6"/>
      <c r="K57" s="6"/>
      <c r="L57" s="6"/>
    </row>
    <row r="58" spans="1:16" x14ac:dyDescent="0.35">
      <c r="A58" s="6" t="s">
        <v>70</v>
      </c>
      <c r="B58" s="49" t="s">
        <v>71</v>
      </c>
      <c r="C58" s="7"/>
      <c r="D58" s="48"/>
      <c r="E58" s="6"/>
      <c r="F58" s="8"/>
      <c r="G58" s="7"/>
      <c r="H58" s="6"/>
      <c r="I58" s="6"/>
      <c r="J58" s="6"/>
      <c r="K58" s="6"/>
      <c r="L58" s="6"/>
    </row>
    <row r="59" spans="1:16" x14ac:dyDescent="0.35">
      <c r="A59" s="6" t="s">
        <v>69</v>
      </c>
      <c r="B59" s="49" t="s">
        <v>72</v>
      </c>
      <c r="C59" s="7"/>
      <c r="D59" s="48"/>
      <c r="E59" s="6"/>
      <c r="F59" s="8"/>
      <c r="G59" s="7"/>
      <c r="H59" s="6"/>
      <c r="I59" s="6"/>
      <c r="J59" s="6"/>
      <c r="K59" s="6"/>
      <c r="L59" s="6"/>
    </row>
    <row r="60" spans="1:16" s="2" customFormat="1" x14ac:dyDescent="0.35">
      <c r="A60" s="6" t="s">
        <v>65</v>
      </c>
      <c r="B60" s="49" t="s">
        <v>63</v>
      </c>
      <c r="C60" s="7"/>
      <c r="D60" s="6"/>
      <c r="E60" s="6"/>
      <c r="F60" s="43"/>
      <c r="G60" s="7"/>
      <c r="H60" s="6"/>
      <c r="I60" s="6"/>
      <c r="J60" s="6"/>
      <c r="K60" s="6"/>
      <c r="L60" s="6"/>
      <c r="M60"/>
      <c r="N60"/>
      <c r="O60"/>
      <c r="P60"/>
    </row>
    <row r="61" spans="1:16" x14ac:dyDescent="0.35">
      <c r="A61" s="6" t="s">
        <v>66</v>
      </c>
      <c r="B61" s="49" t="s">
        <v>43</v>
      </c>
      <c r="C61" s="7"/>
      <c r="D61" s="48"/>
      <c r="E61" s="6"/>
      <c r="F61" s="8"/>
      <c r="G61" s="7"/>
      <c r="H61" s="6"/>
      <c r="I61" s="6"/>
      <c r="J61" s="6"/>
      <c r="K61" s="6"/>
      <c r="L61" s="6"/>
    </row>
    <row r="62" spans="1:16" x14ac:dyDescent="0.35">
      <c r="A62" s="6" t="s">
        <v>44</v>
      </c>
      <c r="B62" s="49" t="s">
        <v>45</v>
      </c>
      <c r="C62" s="7"/>
      <c r="D62" s="6"/>
      <c r="E62" s="6"/>
      <c r="F62" s="43"/>
      <c r="G62" s="7"/>
      <c r="H62" s="6"/>
      <c r="I62" s="6"/>
      <c r="J62" s="6"/>
      <c r="K62" s="6"/>
      <c r="L62" s="6"/>
    </row>
    <row r="63" spans="1:16" x14ac:dyDescent="0.35">
      <c r="A63" s="6"/>
      <c r="B63" s="49" t="s">
        <v>25</v>
      </c>
      <c r="C63" s="7"/>
      <c r="D63" s="6"/>
      <c r="E63" s="6"/>
      <c r="F63" s="43"/>
      <c r="G63" s="7"/>
      <c r="H63" s="6"/>
      <c r="I63" s="6"/>
      <c r="J63" s="6"/>
      <c r="K63" s="6"/>
      <c r="L63" s="6"/>
    </row>
    <row r="64" spans="1:16" x14ac:dyDescent="0.35">
      <c r="A64" s="6" t="s">
        <v>46</v>
      </c>
      <c r="B64" s="49" t="s">
        <v>47</v>
      </c>
      <c r="C64" s="7"/>
      <c r="D64" s="6"/>
      <c r="E64" s="6"/>
      <c r="F64" s="43"/>
      <c r="G64" s="7"/>
      <c r="H64" s="6"/>
      <c r="I64" s="6"/>
      <c r="J64" s="6"/>
      <c r="K64" s="6"/>
      <c r="L64" s="6"/>
    </row>
    <row r="65" spans="1:16" s="2" customFormat="1" x14ac:dyDescent="0.35">
      <c r="A65" s="6"/>
      <c r="B65" s="49" t="s">
        <v>60</v>
      </c>
      <c r="C65" s="7"/>
      <c r="D65" s="6"/>
      <c r="E65" s="6"/>
      <c r="F65" s="43"/>
      <c r="G65" s="7"/>
      <c r="H65" s="6"/>
      <c r="I65" s="6"/>
      <c r="J65" s="6"/>
      <c r="K65" s="6"/>
      <c r="L65" s="6"/>
      <c r="M65"/>
      <c r="N65"/>
      <c r="O65"/>
      <c r="P65"/>
    </row>
    <row r="66" spans="1:16" s="2" customFormat="1" x14ac:dyDescent="0.35">
      <c r="A66" s="6"/>
      <c r="B66" s="49" t="s">
        <v>62</v>
      </c>
      <c r="C66" s="7"/>
      <c r="D66" s="6"/>
      <c r="E66" s="6"/>
      <c r="F66" s="43"/>
      <c r="G66" s="7"/>
      <c r="H66" s="6"/>
      <c r="I66" s="6"/>
      <c r="J66" s="6"/>
      <c r="K66" s="6"/>
      <c r="L66" s="6"/>
      <c r="M66"/>
      <c r="N66"/>
      <c r="O66"/>
      <c r="P66"/>
    </row>
    <row r="67" spans="1:16" s="2" customFormat="1" x14ac:dyDescent="0.35">
      <c r="A67" s="6"/>
      <c r="B67" s="49" t="s">
        <v>61</v>
      </c>
      <c r="C67" s="7"/>
      <c r="D67" s="6"/>
      <c r="E67" s="6"/>
      <c r="F67" s="43"/>
      <c r="G67" s="7"/>
      <c r="H67" s="6"/>
      <c r="I67" s="6"/>
      <c r="J67" s="6"/>
      <c r="K67" s="6"/>
      <c r="L67" s="6"/>
      <c r="M67"/>
      <c r="N67"/>
      <c r="O67"/>
      <c r="P67"/>
    </row>
    <row r="68" spans="1:16" s="2" customFormat="1" x14ac:dyDescent="0.35">
      <c r="A68" s="6" t="s">
        <v>67</v>
      </c>
      <c r="B68" s="49" t="s">
        <v>25</v>
      </c>
      <c r="C68" s="7"/>
      <c r="D68" s="6"/>
      <c r="E68" s="6"/>
      <c r="F68" s="43"/>
      <c r="G68" s="7"/>
      <c r="H68" s="6"/>
      <c r="I68" s="6"/>
      <c r="J68" s="6"/>
      <c r="K68" s="6"/>
      <c r="L68" s="6"/>
      <c r="M68"/>
      <c r="N68"/>
      <c r="O68"/>
      <c r="P68"/>
    </row>
    <row r="70" spans="1:16" s="2" customFormat="1" x14ac:dyDescent="0.35">
      <c r="A70" s="6"/>
      <c r="B70" s="7"/>
      <c r="C70" s="7"/>
      <c r="D70" s="6"/>
      <c r="E70" s="6"/>
      <c r="F70" s="43"/>
      <c r="G70" s="7"/>
      <c r="H70" s="6"/>
      <c r="I70" s="6"/>
      <c r="J70" s="6"/>
      <c r="K70" s="6"/>
      <c r="L70" s="6"/>
      <c r="M70"/>
      <c r="N70"/>
      <c r="O70"/>
      <c r="P70"/>
    </row>
    <row r="71" spans="1:16" s="2" customFormat="1" x14ac:dyDescent="0.35">
      <c r="A71" s="6"/>
      <c r="B71" s="7"/>
      <c r="C71" s="7"/>
      <c r="D71" s="6"/>
      <c r="E71" s="6"/>
      <c r="F71" s="43"/>
      <c r="G71" s="7"/>
      <c r="H71" s="6"/>
      <c r="I71" s="6"/>
      <c r="J71" s="6"/>
      <c r="K71" s="6"/>
      <c r="L71" s="6"/>
      <c r="M71"/>
      <c r="N71"/>
      <c r="O71"/>
      <c r="P71"/>
    </row>
    <row r="72" spans="1:16" x14ac:dyDescent="0.35">
      <c r="A72" s="6"/>
      <c r="B72" s="7"/>
      <c r="C72" s="7"/>
      <c r="D72" s="6"/>
      <c r="E72" s="6"/>
      <c r="F72" s="8"/>
      <c r="G72" s="7"/>
      <c r="H72" s="6"/>
      <c r="I72" s="6"/>
      <c r="J72" s="6"/>
      <c r="K72" s="6"/>
      <c r="L72" s="6"/>
    </row>
    <row r="73" spans="1:16" x14ac:dyDescent="0.35">
      <c r="A73" s="6"/>
      <c r="B73" s="7"/>
      <c r="C73" s="7"/>
      <c r="D73" s="6"/>
      <c r="E73" s="6"/>
      <c r="F73" s="8"/>
      <c r="G73" s="7"/>
      <c r="H73" s="6"/>
      <c r="I73" s="6"/>
      <c r="J73" s="6"/>
      <c r="K73" s="6"/>
      <c r="L73" s="6"/>
    </row>
    <row r="74" spans="1:16" x14ac:dyDescent="0.35">
      <c r="A74" s="6"/>
      <c r="B74" s="7"/>
      <c r="C74" s="7"/>
      <c r="D74" s="6"/>
      <c r="E74" s="6"/>
      <c r="F74" s="8"/>
      <c r="G74" s="7"/>
      <c r="H74" s="6"/>
      <c r="I74" s="6"/>
      <c r="J74" s="6"/>
      <c r="K74" s="6"/>
      <c r="L74" s="6"/>
    </row>
    <row r="75" spans="1:16" x14ac:dyDescent="0.35">
      <c r="A75" s="6"/>
      <c r="B75" s="7"/>
      <c r="C75" s="7"/>
      <c r="D75" s="6"/>
      <c r="E75" s="6"/>
      <c r="F75" s="8"/>
      <c r="G75" s="7"/>
      <c r="H75" s="6"/>
      <c r="I75" s="6"/>
      <c r="J75" s="6"/>
      <c r="K75" s="6"/>
      <c r="L75" s="6"/>
    </row>
    <row r="76" spans="1:16" x14ac:dyDescent="0.35">
      <c r="A76" s="6"/>
      <c r="B76" s="7"/>
      <c r="C76" s="7"/>
      <c r="D76" s="6"/>
      <c r="E76" s="6"/>
      <c r="F76" s="8"/>
      <c r="G76" s="7"/>
      <c r="H76" s="6"/>
      <c r="I76" s="6"/>
      <c r="J76" s="6"/>
      <c r="K76" s="6"/>
      <c r="L76" s="6"/>
    </row>
    <row r="81" spans="1:16" s="2" customFormat="1" x14ac:dyDescent="0.35">
      <c r="A81" s="1"/>
      <c r="B81" s="4"/>
      <c r="D81"/>
      <c r="E81"/>
      <c r="F81" s="5"/>
      <c r="H81"/>
      <c r="I81"/>
      <c r="J81"/>
      <c r="K81"/>
      <c r="L81"/>
      <c r="M81"/>
      <c r="N81"/>
      <c r="O81"/>
      <c r="P81"/>
    </row>
    <row r="82" spans="1:16" s="2" customFormat="1" x14ac:dyDescent="0.35">
      <c r="A82" s="1"/>
      <c r="B82" s="4"/>
      <c r="D82"/>
      <c r="E82"/>
      <c r="F82" s="5"/>
      <c r="H82"/>
      <c r="I82"/>
      <c r="J82"/>
      <c r="K82"/>
      <c r="L82"/>
      <c r="M82"/>
      <c r="N82"/>
      <c r="O82"/>
      <c r="P82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2025-03-17T22:00:00+00:00</Kokouspvm>
    <Vuosi xmlns="536a265e-9130-4d45-aa9d-3ccb973c4370">2025</Vuosi>
    <DokumentinTila xmlns="536a265e-9130-4d45-aa9d-3ccb973c4370">Valmis</DokumentinTila>
    <Kuvaus xmlns="536a265e-9130-4d45-aa9d-3ccb973c4370">Valmis valmistelijalta</Kuvaus>
    <SisaltaaHenkilotietoja xmlns="536a265e-9130-4d45-aa9d-3ccb973c4370">Ei sisällä henkilötietoja</SisaltaaHenkilotietoja>
    <Julkisuus xmlns="536a265e-9130-4d45-aa9d-3ccb973c4370">Julkinen</Julkisu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A57D87D7CFCA6844A89BDDEC6050BA6C" ma:contentTypeVersion="45" ma:contentTypeDescription="Luo uusi asiakirja." ma:contentTypeScope="" ma:versionID="5d0285ac5ad4a544ffde21c48c8d9043">
  <xsd:schema xmlns:xsd="http://www.w3.org/2001/XMLSchema" xmlns:xs="http://www.w3.org/2001/XMLSchema" xmlns:p="http://schemas.microsoft.com/office/2006/metadata/properties" xmlns:ns2="536a265e-9130-4d45-aa9d-3ccb973c4370" xmlns:ns3="e623ebba-77e1-41e8-80a6-ba8573260423" targetNamespace="http://schemas.microsoft.com/office/2006/metadata/properties" ma:root="true" ma:fieldsID="be1eb214f659f56d7b0dcf2788e8f386" ns2:_="" ns3:_="">
    <xsd:import namespace="536a265e-9130-4d45-aa9d-3ccb973c4370"/>
    <xsd:import namespace="e623ebba-77e1-41e8-80a6-ba8573260423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default="Julkinen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internalName="Vuosi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3ebba-77e1-41e8-80a6-ba8573260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?mso-contentType ?>
<SharedContentType xmlns="Microsoft.SharePoint.Taxonomy.ContentTypeSync" SourceId="5fb9b281-25f8-4ed3-b6e8-f02703d6e012" ContentTypeId="0x010100C2D79333E3DE6E4FA90A61EAC8B0271A07" PreviousValue="false"/>
</file>

<file path=customXml/itemProps1.xml><?xml version="1.0" encoding="utf-8"?>
<ds:datastoreItem xmlns:ds="http://schemas.openxmlformats.org/officeDocument/2006/customXml" ds:itemID="{0D776759-FE9C-48AF-9548-7653F69834A3}">
  <ds:schemaRefs>
    <ds:schemaRef ds:uri="536a265e-9130-4d45-aa9d-3ccb973c4370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e623ebba-77e1-41e8-80a6-ba8573260423"/>
    <ds:schemaRef ds:uri="f6513ec1-1748-4cc5-8121-53e6997eade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DE00FB-133B-404C-8D09-9F2225525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e623ebba-77e1-41e8-80a6-ba8573260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75C2C9-94D4-469E-B203-70B155FE9C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AC3C83-6965-4A40-A088-4CCF6DBEB1C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Siekkinen Jaana</cp:lastModifiedBy>
  <cp:revision/>
  <dcterms:created xsi:type="dcterms:W3CDTF">2015-04-29T10:38:33Z</dcterms:created>
  <dcterms:modified xsi:type="dcterms:W3CDTF">2025-03-13T11:35:14Z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0x010100C2D79333E3DE6E4FA90A61EAC8B0271A0700A57D87D7CFCA6844A89BDDEC6050BA6C</vt:lpwstr>
  </property>
  <property fmtid="{D5CDD505-2E9C-101B-9397-08002B2CF9AE}" pid="3" name="_Kokousasiakirjan tyyppi">
    <vt:lpwstr>9;#Liite|2bf75084-fc5f-437d-8688-7a1f79a9adba</vt:lpwstr>
  </property>
  <property fmtid="{D5CDD505-2E9C-101B-9397-08002B2CF9AE}" pid="4" name="ac19b25ddc254828948cf4ce84aad47a">
    <vt:lpwstr>Liite|2bf75084-fc5f-437d-8688-7a1f79a9adba</vt:lpwstr>
  </property>
  <property fmtid="{D5CDD505-2E9C-101B-9397-08002B2CF9AE}" pid="5" name="TaxCatchAll">
    <vt:lpwstr>9;#Liite|2bf75084-fc5f-437d-8688-7a1f79a9adba</vt:lpwstr>
  </property>
  <property fmtid="{D5CDD505-2E9C-101B-9397-08002B2CF9AE}" pid="6" name="MediaServiceImageTags">
    <vt:lpwstr/>
  </property>
  <property fmtid="{D5CDD505-2E9C-101B-9397-08002B2CF9AE}" pid="7" name="_Kokousasiakirjan_x0020_tyyppi">
    <vt:lpwstr>9;#Liite|2bf75084-fc5f-437d-8688-7a1f79a9adba</vt:lpwstr>
  </property>
</Properties>
</file>