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adturku.fi\jaot\Kulttuuri\Liikunta\Yhteiset\13 hallinto-osasto\Liikuntaltk_esityslistat ja pöytäkirjat\2020\8.12.2020\"/>
    </mc:Choice>
  </mc:AlternateContent>
  <xr:revisionPtr revIDLastSave="0" documentId="8_{9CD41189-672D-422F-8638-F9E5339E2A9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F278" i="1"/>
  <c r="F54" i="1" l="1"/>
  <c r="D54" i="1"/>
  <c r="F328" i="1"/>
  <c r="D328" i="1"/>
  <c r="E71" i="1"/>
  <c r="E70" i="1"/>
  <c r="G70" i="1" s="1"/>
  <c r="G71" i="1"/>
  <c r="D70" i="1"/>
  <c r="F70" i="1" s="1"/>
  <c r="E60" i="1"/>
  <c r="F320" i="1"/>
  <c r="F330" i="1"/>
  <c r="F326" i="1"/>
  <c r="F316" i="1"/>
  <c r="D316" i="1"/>
  <c r="D314" i="1"/>
  <c r="F311" i="1"/>
  <c r="F309" i="1"/>
  <c r="F307" i="1"/>
  <c r="F305" i="1"/>
  <c r="F299" i="1"/>
  <c r="D297" i="1"/>
  <c r="F293" i="1"/>
  <c r="F287" i="1"/>
  <c r="F285" i="1"/>
  <c r="D278" i="1"/>
  <c r="D334" i="1" l="1"/>
  <c r="F334" i="1"/>
  <c r="G60" i="1"/>
  <c r="H60" i="1" s="1"/>
  <c r="E72" i="1"/>
  <c r="G72" i="1" s="1"/>
  <c r="G69" i="1"/>
  <c r="F69" i="1"/>
  <c r="F72" i="1"/>
  <c r="G44" i="1"/>
  <c r="H44" i="1" s="1"/>
  <c r="H68" i="1" l="1"/>
  <c r="G62" i="1"/>
  <c r="F62" i="1"/>
  <c r="H62" i="1" l="1"/>
  <c r="G40" i="1"/>
  <c r="F40" i="1"/>
  <c r="H40" i="1" l="1"/>
  <c r="G46" i="1"/>
  <c r="F46" i="1"/>
  <c r="G66" i="1"/>
  <c r="H66" i="1" s="1"/>
  <c r="H46" i="1" l="1"/>
  <c r="D34" i="1"/>
  <c r="G48" i="1"/>
  <c r="F48" i="1"/>
  <c r="F34" i="1" l="1"/>
  <c r="H34" i="1" s="1"/>
  <c r="H48" i="1"/>
  <c r="E54" i="1"/>
  <c r="G64" i="1"/>
  <c r="H64" i="1" s="1"/>
  <c r="G51" i="1"/>
  <c r="F51" i="1"/>
  <c r="G57" i="1"/>
  <c r="F57" i="1"/>
  <c r="G26" i="1"/>
  <c r="F26" i="1"/>
  <c r="E42" i="1"/>
  <c r="G42" i="1" s="1"/>
  <c r="H42" i="1" s="1"/>
  <c r="H26" i="1" l="1"/>
  <c r="H57" i="1"/>
  <c r="H51" i="1"/>
  <c r="G79" i="1"/>
  <c r="H79" i="1" s="1"/>
  <c r="G38" i="1"/>
  <c r="H38" i="1" s="1"/>
  <c r="E36" i="1"/>
  <c r="G36" i="1" s="1"/>
  <c r="H36" i="1" s="1"/>
  <c r="G32" i="1"/>
  <c r="H32" i="1" s="1"/>
  <c r="E30" i="1"/>
  <c r="G30" i="1" s="1"/>
  <c r="H30" i="1" s="1"/>
  <c r="G28" i="1" l="1"/>
  <c r="H28" i="1" s="1"/>
  <c r="E22" i="1" l="1"/>
  <c r="G19" i="1"/>
  <c r="H19" i="1" s="1"/>
  <c r="G17" i="1"/>
  <c r="H17" i="1" s="1"/>
  <c r="G15" i="1"/>
  <c r="G22" i="1" l="1"/>
  <c r="H22" i="1" s="1"/>
  <c r="G54" i="1"/>
  <c r="D81" i="1"/>
  <c r="F15" i="1"/>
  <c r="H15" i="1" l="1"/>
  <c r="E55" i="1"/>
  <c r="G55" i="1" s="1"/>
  <c r="F55" i="1"/>
  <c r="F81" i="1" s="1"/>
  <c r="H53" i="1" l="1"/>
  <c r="E77" i="1" l="1"/>
  <c r="G77" i="1" s="1"/>
  <c r="E76" i="1"/>
  <c r="G76" i="1" s="1"/>
  <c r="G75" i="1"/>
  <c r="E24" i="1"/>
  <c r="G24" i="1" l="1"/>
  <c r="G81" i="1" s="1"/>
  <c r="E81" i="1"/>
  <c r="H74" i="1"/>
  <c r="H336" i="1"/>
  <c r="H320" i="1"/>
  <c r="H326" i="1" l="1"/>
  <c r="H322" i="1"/>
  <c r="H311" i="1"/>
  <c r="H307" i="1" l="1"/>
  <c r="H295" i="1"/>
  <c r="H328" i="1"/>
  <c r="H318" i="1"/>
  <c r="H299" i="1"/>
  <c r="H305" i="1"/>
  <c r="H291" i="1"/>
  <c r="H287" i="1"/>
  <c r="H278" i="1"/>
  <c r="H24" i="1" l="1"/>
  <c r="H81" i="1" s="1"/>
  <c r="H330" i="1" l="1"/>
  <c r="H332" i="1"/>
  <c r="H324" i="1"/>
  <c r="H316" i="1"/>
  <c r="H314" i="1"/>
  <c r="H309" i="1"/>
  <c r="H303" i="1"/>
  <c r="H301" i="1"/>
  <c r="H297" i="1"/>
  <c r="H334" i="1" l="1"/>
</calcChain>
</file>

<file path=xl/sharedStrings.xml><?xml version="1.0" encoding="utf-8"?>
<sst xmlns="http://schemas.openxmlformats.org/spreadsheetml/2006/main" count="295" uniqueCount="184">
  <si>
    <t>Liite 1</t>
  </si>
  <si>
    <t>Avustus valmentajien, ohjaajien ja seuran toimihenkilöiden</t>
  </si>
  <si>
    <t>Anoja</t>
  </si>
  <si>
    <t>Aikuisten liikuntatoi-</t>
  </si>
  <si>
    <t>minta ja hallinnollinen</t>
  </si>
  <si>
    <t>Lasten ja nuorten</t>
  </si>
  <si>
    <t>yhteensä</t>
  </si>
  <si>
    <t>Avustus€</t>
  </si>
  <si>
    <t>Lasten ja</t>
  </si>
  <si>
    <t>nuorten</t>
  </si>
  <si>
    <t>liikunta-</t>
  </si>
  <si>
    <t>toiminta</t>
  </si>
  <si>
    <t>Aikuisten</t>
  </si>
  <si>
    <t>liikuntatoi-</t>
  </si>
  <si>
    <t>minta ja</t>
  </si>
  <si>
    <t>hallinnolli-</t>
  </si>
  <si>
    <t>nen koulu-</t>
  </si>
  <si>
    <t>tus</t>
  </si>
  <si>
    <t>Hyväksyt-</t>
  </si>
  <si>
    <t>tävät</t>
  </si>
  <si>
    <t>kustan-</t>
  </si>
  <si>
    <t>nukset</t>
  </si>
  <si>
    <t>hallinnol-</t>
  </si>
  <si>
    <t>linen kou-</t>
  </si>
  <si>
    <t>lutus</t>
  </si>
  <si>
    <t>Seurojen esittämät toteutuneet kokonaiskustannukset:</t>
  </si>
  <si>
    <t>Hylkäysperuste:</t>
  </si>
  <si>
    <t>Turku ry</t>
  </si>
  <si>
    <t>Football Club International</t>
  </si>
  <si>
    <t>Lahjan Tytöt ry</t>
  </si>
  <si>
    <t>Pyrkivä Gymnastics ry</t>
  </si>
  <si>
    <t>Skating Club Turku ry</t>
  </si>
  <si>
    <t>TPS Juniorijalkapallo ry</t>
  </si>
  <si>
    <t>TPS Salibandy ry</t>
  </si>
  <si>
    <t>Turku-Pesis ry</t>
  </si>
  <si>
    <t>Smash ry</t>
  </si>
  <si>
    <t>Turun Ju-jutsuseura ry</t>
  </si>
  <si>
    <t>Turun Jyry ry</t>
  </si>
  <si>
    <t>* nyrkkeily</t>
  </si>
  <si>
    <t>Turun Kisa-Veikot ry</t>
  </si>
  <si>
    <t>Turun Naisvoimistelijat ry</t>
  </si>
  <si>
    <t>Turun Nappulaliiga ry</t>
  </si>
  <si>
    <t>Turun Pursiseura ry</t>
  </si>
  <si>
    <t>Turun Urheiluliitto ry</t>
  </si>
  <si>
    <t>* telinevoimistelu</t>
  </si>
  <si>
    <t>* yleisurheilu</t>
  </si>
  <si>
    <t>Turun Weikot ry</t>
  </si>
  <si>
    <t>* keilailu</t>
  </si>
  <si>
    <t>Seurojen kustannukset yht.:</t>
  </si>
  <si>
    <t>Unity Cheer ry</t>
  </si>
  <si>
    <t>* voimistelu ja liikunta</t>
  </si>
  <si>
    <t>* voimistelu ja tanssi</t>
  </si>
  <si>
    <t>TPS Juniorijääkiekko ry</t>
  </si>
  <si>
    <r>
      <rPr>
        <b/>
        <sz val="11"/>
        <color theme="1"/>
        <rFont val="Arial"/>
        <family val="2"/>
        <scheme val="minor"/>
      </rPr>
      <t>koulutukseen</t>
    </r>
    <r>
      <rPr>
        <sz val="11"/>
        <color theme="1"/>
        <rFont val="Arial"/>
        <family val="2"/>
        <scheme val="minor"/>
      </rPr>
      <t xml:space="preserve"> </t>
    </r>
    <r>
      <rPr>
        <b/>
        <sz val="11"/>
        <color theme="1"/>
        <rFont val="Arial"/>
        <family val="2"/>
        <scheme val="minor"/>
      </rPr>
      <t>v. 2020</t>
    </r>
  </si>
  <si>
    <t>Friskalan Ratsastajat ry</t>
  </si>
  <si>
    <t>V. 2019:</t>
  </si>
  <si>
    <t>20.2.2020 klo 22.44</t>
  </si>
  <si>
    <t>* voimistelu</t>
  </si>
  <si>
    <t>Saaristomeren Melojat ry</t>
  </si>
  <si>
    <t>Aurajoen Uinti ry</t>
  </si>
  <si>
    <t>DC Diamond ry</t>
  </si>
  <si>
    <t>Fotbollsföreningen ÅIFK rf</t>
  </si>
  <si>
    <t xml:space="preserve">Football Club International </t>
  </si>
  <si>
    <t>Maarian Mahti ry</t>
  </si>
  <si>
    <t>Reigando Budo ry</t>
  </si>
  <si>
    <t>Tanssiurheiluseura Bolero ry</t>
  </si>
  <si>
    <t xml:space="preserve">Turun Cheerleadingseura </t>
  </si>
  <si>
    <t>Turun Uimarit ry</t>
  </si>
  <si>
    <t>Hylättäväksi ehdotettva anomus osa anomuksesta:</t>
  </si>
  <si>
    <t>29.10.2020 klo 17.36</t>
  </si>
  <si>
    <t>VAT 2020 ja UEFA A valmennuksen osaamisala</t>
  </si>
  <si>
    <t>21.1.-31.12.2020, Eerikkilän urheiluopisto,</t>
  </si>
  <si>
    <t>Avustuksella ei tueta ammattitutkintoon tähtävää</t>
  </si>
  <si>
    <t>koulutusta, kuten esim, valmentajan ammattival-</t>
  </si>
  <si>
    <t>mentaja VAT, erikoisammattitutkinto VEAT tai</t>
  </si>
  <si>
    <t>ammatillista jatkokoulutusta.</t>
  </si>
  <si>
    <t>Youth Master Ekkono - Block 1 7.-8.10.2020,</t>
  </si>
  <si>
    <t>1 henkilö, kustannukset 3.200€.</t>
  </si>
  <si>
    <t>Eerikkilän urheiluopisto, 1 henkilö, kustannukset</t>
  </si>
  <si>
    <t>1.630€.</t>
  </si>
  <si>
    <t>Yksittäisen henkilön koulutuskustannukset voivat</t>
  </si>
  <si>
    <t>olla enintään 714,28€ (maksimiavustus 500€/hlö/</t>
  </si>
  <si>
    <t>kurssi/vuosi). Hylättävä osuus 915,72€.</t>
  </si>
  <si>
    <t>Sosiaalipedagoginen hevostoiminta 31.1.-11.10.</t>
  </si>
  <si>
    <t>2019 (5 jaksoa), Ypäjän Hevosopisto ja Turun</t>
  </si>
  <si>
    <t>Koulutuksen viisi (5) ensimmäistä jaksoa on ollut</t>
  </si>
  <si>
    <t>vuonna 2019, jonka koulutusavustusmäärärahat on</t>
  </si>
  <si>
    <t>käytetty loppuun. Loppuvuoden koulutuskustannuk-</t>
  </si>
  <si>
    <t>set tulee anoa vuosittain ennakkokustannustiedoilla</t>
  </si>
  <si>
    <t>ja vuoden 2020 kustannukset ko. vuoden hakuaika-</t>
  </si>
  <si>
    <t>Yliopisto, 1 henkilö, kustannukset 1.857,15€.</t>
  </si>
  <si>
    <t>Hylkäysperusteet:</t>
  </si>
  <si>
    <t>kurssi/vuosi). Hylättävä osuus 28,57€.</t>
  </si>
  <si>
    <t>na. Vuoden 2020 aika on pidetty kaksi (2) koulutus-</t>
  </si>
  <si>
    <t>jaksoa, joiden kustannukset on yhteensä 742,85€.</t>
  </si>
  <si>
    <t>31.10,2020 klo 16.18</t>
  </si>
  <si>
    <t>Ohjaajakoulutus 10.9.-5.11.2019, Turku, 6 henkilöä,</t>
  </si>
  <si>
    <t>kustannukset 180€.</t>
  </si>
  <si>
    <t>Em. Koulutustilaisuudet olleet v. 2019, jonka koulu-</t>
  </si>
  <si>
    <t>tusmäärärahat on käytetty loppuun. Loppuvuoden</t>
  </si>
  <si>
    <t>koulutuskustannukset tulee anoa vuosittain ennak-</t>
  </si>
  <si>
    <t>kokustannustiedoilla.</t>
  </si>
  <si>
    <t>Yhteensä</t>
  </si>
  <si>
    <t>30.10.2020 klo 15.50</t>
  </si>
  <si>
    <t>VAT - valmentajien ammattitutkinto 8.8.2019 8.11.</t>
  </si>
  <si>
    <t>2020, Vierumäen Urheiluopisto, 1 henkilö, kustan-</t>
  </si>
  <si>
    <t>nukset 1.940€.</t>
  </si>
  <si>
    <t>Turun Kisa-Veikot ry /</t>
  </si>
  <si>
    <t>jalkapallo</t>
  </si>
  <si>
    <t>23.10.2020 klo 14.15</t>
  </si>
  <si>
    <t>T4U joogaohjaaja-koulutus vuoden 2020 aikana,</t>
  </si>
  <si>
    <t>Helsinki, 1 henkilö, kustannukset 1.000€.</t>
  </si>
  <si>
    <t>kurssi/vuosi). Hylättävä osuus 285,72€.</t>
  </si>
  <si>
    <t>Toiminnanjohtajan täydennyskoulutus Johtaja-</t>
  </si>
  <si>
    <t>Tahko vuoden 2020 aikana, Vierumäen Urheilu-</t>
  </si>
  <si>
    <t>opisto, 1 henkilö, kustannukset 1.120€.</t>
  </si>
  <si>
    <t>kurssi/vuosi). Hylättävä osuus 1.155,72€.</t>
  </si>
  <si>
    <t>30.10.2020 klo 10.59</t>
  </si>
  <si>
    <t>Tahko vuoden 2019 aikana, Vierumäen Urheilu-</t>
  </si>
  <si>
    <t>opisto, 1 henkilö, kustannukset 400€.</t>
  </si>
  <si>
    <t>Em. koulutustilaisuus ollut v. 2019, jonka koulu-</t>
  </si>
  <si>
    <t>Valmennuspäällikön täydennyskoulutus vuoden</t>
  </si>
  <si>
    <t>2019 aikana, Eerikkilän Urheiluopisto, 1 henkilö,</t>
  </si>
  <si>
    <t>kustannukset 235€.</t>
  </si>
  <si>
    <t>27.10.2020 klo 13.44</t>
  </si>
  <si>
    <t>27.10.2020 klo 13.55</t>
  </si>
  <si>
    <t xml:space="preserve">Em. koulutustilaisuuksista osa on ollut v. 2019, </t>
  </si>
  <si>
    <t xml:space="preserve">jonka koulutusmäärärahat on käytetty loppuun. </t>
  </si>
  <si>
    <t>vuosittain ennakokustannustiedoilla.</t>
  </si>
  <si>
    <t xml:space="preserve">Loppuvuoden koulutuskustannukset tulee anoa </t>
  </si>
  <si>
    <t>UEFA C-koulutus 12.10.-14.12.2019 ja 12.1.-</t>
  </si>
  <si>
    <t>6.10.2020, Turku, 1 henkilö, kustannukset 491,07€.</t>
  </si>
  <si>
    <t>Vuoden 2019 kustannusosuus on 218,25€.</t>
  </si>
  <si>
    <t>Ikävaihe -koulutus 12.11.-11.12.2019 ja 9.1.-19.2.</t>
  </si>
  <si>
    <t>2020, Turku, 12 henkilöä, kustannukset 491,07€.</t>
  </si>
  <si>
    <t>Vuoden 2019 kustannusosuus on 272,82€.</t>
  </si>
  <si>
    <t>Kamppailulajien yhteinen II-tason junioriohjaaja-</t>
  </si>
  <si>
    <t>koulutus, 4.12.2020-30.4.2021, Varalan Urheilu-</t>
  </si>
  <si>
    <t>opisto, 1 henkilö, kustannukset 695€.</t>
  </si>
  <si>
    <t>kurssi/vuosi). Hylättävä osuus 60,72€.</t>
  </si>
  <si>
    <t>28.10.2020 klo 14.47</t>
  </si>
  <si>
    <t>28.10.2020 klo 12.12</t>
  </si>
  <si>
    <t>Yleisurheilun valmentajan täydennyskoulutus 26.-</t>
  </si>
  <si>
    <t>27.2.2020, Turku, 1 henkilö, kustannukset 1.000€.</t>
  </si>
  <si>
    <t>28.10.2020 klo 12.14</t>
  </si>
  <si>
    <t>Yleisurheilun valmentajan täydennyskoulutus 21.5.</t>
  </si>
  <si>
    <t>ja 28.6.2020, Turku, 1 henkilö, kustannukset 500€.</t>
  </si>
  <si>
    <t>kurssi/vuosi). Hylättävä osuus 500€.</t>
  </si>
  <si>
    <t>26.10.2020 klo 15.28</t>
  </si>
  <si>
    <t>27.10.2020 klo 8.36</t>
  </si>
  <si>
    <t>27.10.2020 klo 9.13</t>
  </si>
  <si>
    <t>27.10.2020 klo 9.20</t>
  </si>
  <si>
    <t>27.10.2020 klo 9.26</t>
  </si>
  <si>
    <t>27.10.2020 klo 9.28</t>
  </si>
  <si>
    <t>27.10.2020 klo 9.40</t>
  </si>
  <si>
    <t>27.10.2020 klo 9.52</t>
  </si>
  <si>
    <t>Liikunnan ammattitutkinto v. 2020, Kisakallion Ur-</t>
  </si>
  <si>
    <t>heiluopisto, 1 henkilö, kustannukset yhteensä</t>
  </si>
  <si>
    <t>1.450€.</t>
  </si>
  <si>
    <t>30.10.2020 klo 15.32</t>
  </si>
  <si>
    <t>Useita koulutuksia vuoden 2020 aikana, Eerikkilän</t>
  </si>
  <si>
    <t>Urheiluopisto ja Turku, 1 henkilö, kustannukset</t>
  </si>
  <si>
    <t>yhteensä 1.480,19€</t>
  </si>
  <si>
    <t>kurssi/vuosi). Hylättävä osuus 765,91€.</t>
  </si>
  <si>
    <t>koulutus €</t>
  </si>
  <si>
    <t>liikuntatoiminta €</t>
  </si>
  <si>
    <t>yhteensä €</t>
  </si>
  <si>
    <t xml:space="preserve">Seuroja v. 2020: 27 kpl, v. 2019: 40 kpl. </t>
  </si>
  <si>
    <t>30.10.2020 klo 11.37</t>
  </si>
  <si>
    <t>Voimisteluvalmentajien jatkokoulutus 22.11.2019-</t>
  </si>
  <si>
    <t>30.4.2020, Kuortaneen Urheiluopisto, 1 henkilö,</t>
  </si>
  <si>
    <t>kustannukset 660€ (vuoden 2020 osuus).</t>
  </si>
  <si>
    <t>30.10.2020 klo 11.37 saapunut anomus sama on</t>
  </si>
  <si>
    <t>kuin 26.10.2020 klo 14.13 saapunut anomus.</t>
  </si>
  <si>
    <t>Anomus on huomioitu kertaalleen hyväksyttävien</t>
  </si>
  <si>
    <t>koulutuskustannusten taulukossa.</t>
  </si>
  <si>
    <t>29.10.2020 klo 8.44</t>
  </si>
  <si>
    <t>Useita koulutuksia vuoden 2020 aikana Turussa ja</t>
  </si>
  <si>
    <t>muualla, 1 henkilö, kustannukset 735€.</t>
  </si>
  <si>
    <t>kurssi/vuosi). Hylättävä osuus 20,72€.</t>
  </si>
  <si>
    <t>JVK-koulutus 14.5.-4.11.2020, Vierumäen Urheilu-</t>
  </si>
  <si>
    <t>opisto, 2 henkilöä, kustannukset.3.600€.</t>
  </si>
  <si>
    <t>kurssi/vuosi). Hylättävä osuus 2.171,44€.</t>
  </si>
  <si>
    <t>Kustannukset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</si>
</sst>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2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6" fontId="0" fillId="0" borderId="0" xfId="0" applyNumberFormat="1"/>
    <xf numFmtId="0" fontId="0" fillId="0" borderId="0" xfId="0" applyFont="1"/>
    <xf numFmtId="4" fontId="0" fillId="0" borderId="0" xfId="0" applyNumberFormat="1"/>
    <xf numFmtId="4" fontId="1" fillId="0" borderId="0" xfId="0" applyNumberFormat="1" applyFont="1"/>
    <xf numFmtId="2" fontId="0" fillId="0" borderId="0" xfId="0" applyNumberFormat="1"/>
    <xf numFmtId="4" fontId="0" fillId="0" borderId="0" xfId="0" applyNumberFormat="1" applyFont="1"/>
    <xf numFmtId="4" fontId="1" fillId="0" borderId="0" xfId="0" applyNumberFormat="1" applyFont="1" applyFill="1"/>
    <xf numFmtId="0" fontId="0" fillId="0" borderId="0" xfId="0" applyFill="1"/>
    <xf numFmtId="4" fontId="0" fillId="0" borderId="0" xfId="0" applyNumberFormat="1" applyFont="1" applyAlignment="1">
      <alignment horizontal="right"/>
    </xf>
    <xf numFmtId="4" fontId="0" fillId="0" borderId="0" xfId="0" applyNumberFormat="1" applyFill="1"/>
    <xf numFmtId="4" fontId="0" fillId="0" borderId="0" xfId="0" applyNumberFormat="1" applyFont="1" applyFill="1"/>
    <xf numFmtId="0" fontId="0" fillId="0" borderId="0" xfId="0" applyFont="1" applyFill="1"/>
    <xf numFmtId="0" fontId="1" fillId="0" borderId="0" xfId="0" applyFon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4"/>
  <sheetViews>
    <sheetView tabSelected="1" workbookViewId="0">
      <selection activeCell="H341" sqref="H341"/>
    </sheetView>
  </sheetViews>
  <sheetFormatPr defaultRowHeight="14" x14ac:dyDescent="0.3"/>
  <cols>
    <col min="3" max="3" width="10.08203125" customWidth="1"/>
    <col min="4" max="4" width="9.75" customWidth="1"/>
    <col min="5" max="5" width="9.25" customWidth="1"/>
    <col min="6" max="6" width="9.75" customWidth="1"/>
    <col min="7" max="7" width="10.75" bestFit="1" customWidth="1"/>
    <col min="8" max="8" width="12.75" customWidth="1"/>
    <col min="10" max="10" width="10.75" bestFit="1" customWidth="1"/>
  </cols>
  <sheetData>
    <row r="1" spans="1:10" x14ac:dyDescent="0.3">
      <c r="A1" s="1" t="s">
        <v>1</v>
      </c>
      <c r="H1" t="s">
        <v>0</v>
      </c>
    </row>
    <row r="2" spans="1:10" x14ac:dyDescent="0.3">
      <c r="A2" t="s">
        <v>53</v>
      </c>
      <c r="G2" s="2">
        <v>70000</v>
      </c>
    </row>
    <row r="4" spans="1:10" x14ac:dyDescent="0.3">
      <c r="A4" s="1" t="s">
        <v>2</v>
      </c>
      <c r="C4" s="1"/>
      <c r="D4" s="1" t="s">
        <v>18</v>
      </c>
      <c r="E4" s="1" t="s">
        <v>18</v>
      </c>
      <c r="F4" s="1" t="s">
        <v>7</v>
      </c>
      <c r="G4" s="1" t="s">
        <v>7</v>
      </c>
      <c r="H4" s="1" t="s">
        <v>7</v>
      </c>
    </row>
    <row r="5" spans="1:10" x14ac:dyDescent="0.3">
      <c r="C5" s="1"/>
      <c r="D5" s="1" t="s">
        <v>19</v>
      </c>
      <c r="E5" s="1" t="s">
        <v>19</v>
      </c>
      <c r="F5" t="s">
        <v>12</v>
      </c>
      <c r="G5" t="s">
        <v>8</v>
      </c>
      <c r="H5" s="1" t="s">
        <v>6</v>
      </c>
    </row>
    <row r="6" spans="1:10" x14ac:dyDescent="0.3">
      <c r="D6" s="1" t="s">
        <v>20</v>
      </c>
      <c r="E6" s="1" t="s">
        <v>20</v>
      </c>
      <c r="F6" t="s">
        <v>13</v>
      </c>
      <c r="G6" t="s">
        <v>9</v>
      </c>
    </row>
    <row r="7" spans="1:10" x14ac:dyDescent="0.3">
      <c r="D7" s="1" t="s">
        <v>21</v>
      </c>
      <c r="E7" s="1" t="s">
        <v>21</v>
      </c>
      <c r="F7" t="s">
        <v>14</v>
      </c>
      <c r="G7" t="s">
        <v>10</v>
      </c>
    </row>
    <row r="8" spans="1:10" x14ac:dyDescent="0.3">
      <c r="D8" s="3" t="s">
        <v>12</v>
      </c>
      <c r="E8" s="3" t="s">
        <v>8</v>
      </c>
      <c r="F8" t="s">
        <v>15</v>
      </c>
      <c r="G8" t="s">
        <v>11</v>
      </c>
    </row>
    <row r="9" spans="1:10" x14ac:dyDescent="0.3">
      <c r="D9" s="3" t="s">
        <v>13</v>
      </c>
      <c r="E9" s="3" t="s">
        <v>9</v>
      </c>
      <c r="F9" t="s">
        <v>16</v>
      </c>
    </row>
    <row r="10" spans="1:10" x14ac:dyDescent="0.3">
      <c r="D10" s="3" t="s">
        <v>14</v>
      </c>
      <c r="E10" s="3" t="s">
        <v>10</v>
      </c>
      <c r="F10" t="s">
        <v>17</v>
      </c>
    </row>
    <row r="11" spans="1:10" x14ac:dyDescent="0.3">
      <c r="D11" s="3" t="s">
        <v>22</v>
      </c>
      <c r="E11" s="3" t="s">
        <v>11</v>
      </c>
    </row>
    <row r="12" spans="1:10" x14ac:dyDescent="0.3">
      <c r="D12" s="3" t="s">
        <v>23</v>
      </c>
    </row>
    <row r="13" spans="1:10" x14ac:dyDescent="0.3">
      <c r="D13" s="3" t="s">
        <v>24</v>
      </c>
    </row>
    <row r="14" spans="1:10" x14ac:dyDescent="0.3">
      <c r="D14" s="3"/>
    </row>
    <row r="15" spans="1:10" x14ac:dyDescent="0.3">
      <c r="A15" s="3" t="s">
        <v>59</v>
      </c>
      <c r="D15" s="7">
        <v>160</v>
      </c>
      <c r="E15" s="4">
        <f>724.7+270</f>
        <v>994.7</v>
      </c>
      <c r="F15" s="4">
        <f>0.4*D15</f>
        <v>64</v>
      </c>
      <c r="G15" s="4">
        <f>0.7*E15</f>
        <v>696.29</v>
      </c>
      <c r="H15" s="5">
        <f>F15+G15</f>
        <v>760.29</v>
      </c>
      <c r="I15" s="4"/>
      <c r="J15" s="5"/>
    </row>
    <row r="16" spans="1:10" x14ac:dyDescent="0.3">
      <c r="A16" s="3"/>
      <c r="D16" s="7"/>
      <c r="E16" s="4"/>
      <c r="F16" s="4"/>
      <c r="G16" s="4"/>
      <c r="H16" s="5"/>
      <c r="I16" s="4"/>
      <c r="J16" s="5"/>
    </row>
    <row r="17" spans="1:14" x14ac:dyDescent="0.3">
      <c r="A17" s="3" t="s">
        <v>60</v>
      </c>
      <c r="D17" s="7"/>
      <c r="E17" s="4">
        <v>370.5</v>
      </c>
      <c r="F17" s="4"/>
      <c r="G17" s="4">
        <f>0.7*E17</f>
        <v>259.34999999999997</v>
      </c>
      <c r="H17" s="5">
        <f>F17+G17</f>
        <v>259.34999999999997</v>
      </c>
      <c r="I17" s="4"/>
      <c r="J17" s="5"/>
    </row>
    <row r="18" spans="1:14" x14ac:dyDescent="0.3">
      <c r="A18" s="3"/>
      <c r="D18" s="7"/>
      <c r="E18" s="4"/>
      <c r="F18" s="4"/>
      <c r="G18" s="4"/>
      <c r="H18" s="5"/>
      <c r="I18" s="4"/>
      <c r="J18" s="5"/>
    </row>
    <row r="19" spans="1:14" x14ac:dyDescent="0.3">
      <c r="A19" s="3" t="s">
        <v>62</v>
      </c>
      <c r="D19" s="7"/>
      <c r="E19" s="4">
        <v>714.28</v>
      </c>
      <c r="F19" s="4"/>
      <c r="G19" s="4">
        <f>0.7*E19</f>
        <v>499.99599999999992</v>
      </c>
      <c r="H19" s="5">
        <f>F19+G19</f>
        <v>499.99599999999992</v>
      </c>
      <c r="I19" s="4"/>
      <c r="J19" s="5"/>
    </row>
    <row r="20" spans="1:14" x14ac:dyDescent="0.3">
      <c r="A20" s="3" t="s">
        <v>27</v>
      </c>
      <c r="D20" s="7"/>
      <c r="E20" s="4"/>
      <c r="F20" s="4"/>
      <c r="G20" s="4"/>
      <c r="H20" s="5"/>
      <c r="I20" s="4"/>
      <c r="J20" s="5"/>
    </row>
    <row r="21" spans="1:14" x14ac:dyDescent="0.3">
      <c r="A21" s="3"/>
      <c r="D21" s="7"/>
      <c r="E21" s="4"/>
      <c r="F21" s="4"/>
      <c r="G21" s="4"/>
      <c r="H21" s="5"/>
      <c r="I21" s="4"/>
      <c r="J21" s="5"/>
    </row>
    <row r="22" spans="1:14" x14ac:dyDescent="0.3">
      <c r="A22" s="3" t="s">
        <v>61</v>
      </c>
      <c r="D22" s="7"/>
      <c r="E22" s="4">
        <f>980+200</f>
        <v>1180</v>
      </c>
      <c r="F22" s="4"/>
      <c r="G22" s="4">
        <f>0.7*E22</f>
        <v>826</v>
      </c>
      <c r="H22" s="5">
        <f>F22+G22</f>
        <v>826</v>
      </c>
      <c r="I22" s="4"/>
      <c r="J22" s="5"/>
    </row>
    <row r="23" spans="1:14" x14ac:dyDescent="0.3">
      <c r="D23" s="7"/>
      <c r="E23" s="4"/>
      <c r="F23" s="4"/>
      <c r="G23" s="4"/>
      <c r="H23" s="4"/>
      <c r="I23" s="4"/>
      <c r="J23" s="4"/>
    </row>
    <row r="24" spans="1:14" x14ac:dyDescent="0.3">
      <c r="A24" s="3" t="s">
        <v>54</v>
      </c>
      <c r="B24" s="1"/>
      <c r="C24" s="1"/>
      <c r="D24" s="7"/>
      <c r="E24" s="4">
        <f>714.28+130</f>
        <v>844.28</v>
      </c>
      <c r="F24" s="4"/>
      <c r="G24" s="4">
        <f>0.7*E24</f>
        <v>590.99599999999998</v>
      </c>
      <c r="H24" s="5">
        <f t="shared" ref="H24" si="0">F24+G24</f>
        <v>590.99599999999998</v>
      </c>
      <c r="I24" s="4"/>
      <c r="J24" s="5"/>
      <c r="L24" s="6"/>
      <c r="N24" s="6"/>
    </row>
    <row r="25" spans="1:14" x14ac:dyDescent="0.3">
      <c r="A25" s="3"/>
      <c r="B25" s="1"/>
      <c r="C25" s="1"/>
      <c r="D25" s="7"/>
      <c r="E25" s="4"/>
      <c r="F25" s="4"/>
      <c r="G25" s="4"/>
      <c r="H25" s="5"/>
      <c r="I25" s="4"/>
      <c r="J25" s="5"/>
      <c r="L25" s="6"/>
      <c r="N25" s="6"/>
    </row>
    <row r="26" spans="1:14" x14ac:dyDescent="0.3">
      <c r="A26" s="13" t="s">
        <v>29</v>
      </c>
      <c r="B26" s="14"/>
      <c r="C26" s="14"/>
      <c r="D26" s="7">
        <v>1391</v>
      </c>
      <c r="E26" s="4">
        <v>11954.28</v>
      </c>
      <c r="F26" s="4">
        <f>0.4*D26</f>
        <v>556.4</v>
      </c>
      <c r="G26" s="4">
        <f>0.7*E26</f>
        <v>8367.9959999999992</v>
      </c>
      <c r="H26" s="5">
        <f>F26+G26</f>
        <v>8924.3959999999988</v>
      </c>
      <c r="I26" s="4"/>
      <c r="J26" s="5"/>
      <c r="L26" s="6"/>
      <c r="N26" s="6"/>
    </row>
    <row r="27" spans="1:14" x14ac:dyDescent="0.3">
      <c r="A27" s="3"/>
      <c r="B27" s="1"/>
      <c r="C27" s="1"/>
      <c r="D27" s="7"/>
      <c r="E27" s="4"/>
      <c r="F27" s="4"/>
      <c r="G27" s="4"/>
      <c r="H27" s="5"/>
      <c r="I27" s="4"/>
      <c r="J27" s="5"/>
      <c r="L27" s="6"/>
      <c r="N27" s="6"/>
    </row>
    <row r="28" spans="1:14" x14ac:dyDescent="0.3">
      <c r="A28" s="3" t="s">
        <v>63</v>
      </c>
      <c r="B28" s="1"/>
      <c r="C28" s="1"/>
      <c r="D28" s="7"/>
      <c r="E28" s="4">
        <v>2320</v>
      </c>
      <c r="F28" s="4"/>
      <c r="G28" s="4">
        <f>0.7*E28</f>
        <v>1624</v>
      </c>
      <c r="H28" s="5">
        <f>F28+G28</f>
        <v>1624</v>
      </c>
      <c r="I28" s="4"/>
      <c r="J28" s="5"/>
      <c r="L28" s="6"/>
      <c r="N28" s="6"/>
    </row>
    <row r="29" spans="1:14" x14ac:dyDescent="0.3">
      <c r="A29" s="3"/>
      <c r="B29" s="1"/>
      <c r="C29" s="1"/>
      <c r="D29" s="7"/>
      <c r="E29" s="4"/>
      <c r="F29" s="4"/>
      <c r="G29" s="4"/>
      <c r="H29" s="5"/>
      <c r="I29" s="4"/>
      <c r="J29" s="5"/>
      <c r="L29" s="6"/>
      <c r="N29" s="6"/>
    </row>
    <row r="30" spans="1:14" x14ac:dyDescent="0.3">
      <c r="A30" s="13" t="s">
        <v>30</v>
      </c>
      <c r="B30" s="14"/>
      <c r="C30" s="1"/>
      <c r="D30" s="7"/>
      <c r="E30" s="4">
        <f>220+105+300+210+110+92</f>
        <v>1037</v>
      </c>
      <c r="F30" s="4"/>
      <c r="G30" s="4">
        <f>0.7*E30</f>
        <v>725.9</v>
      </c>
      <c r="H30" s="5">
        <f>F30+G30</f>
        <v>725.9</v>
      </c>
      <c r="I30" s="4"/>
      <c r="J30" s="5"/>
      <c r="L30" s="6"/>
      <c r="N30" s="6"/>
    </row>
    <row r="31" spans="1:14" x14ac:dyDescent="0.3">
      <c r="A31" s="3"/>
      <c r="B31" s="1"/>
      <c r="C31" s="1"/>
      <c r="D31" s="7"/>
      <c r="E31" s="4"/>
      <c r="F31" s="4"/>
      <c r="G31" s="4"/>
      <c r="H31" s="5"/>
      <c r="I31" s="4"/>
      <c r="J31" s="5"/>
      <c r="L31" s="6"/>
      <c r="N31" s="6"/>
    </row>
    <row r="32" spans="1:14" x14ac:dyDescent="0.3">
      <c r="A32" s="3" t="s">
        <v>64</v>
      </c>
      <c r="B32" s="1"/>
      <c r="C32" s="1"/>
      <c r="D32" s="7"/>
      <c r="E32" s="4">
        <v>290</v>
      </c>
      <c r="F32" s="4"/>
      <c r="G32" s="4">
        <f>0.7*E32</f>
        <v>203</v>
      </c>
      <c r="H32" s="5">
        <f>F32+G32</f>
        <v>203</v>
      </c>
      <c r="I32" s="4"/>
      <c r="J32" s="5"/>
      <c r="L32" s="6"/>
      <c r="N32" s="6"/>
    </row>
    <row r="33" spans="1:14" x14ac:dyDescent="0.3">
      <c r="A33" s="1"/>
      <c r="B33" s="1"/>
      <c r="C33" s="1"/>
      <c r="D33" s="7"/>
      <c r="E33" s="4"/>
      <c r="F33" s="4"/>
      <c r="G33" s="4"/>
      <c r="H33" s="5"/>
      <c r="I33" s="4"/>
      <c r="J33" s="5"/>
      <c r="L33" s="6"/>
      <c r="N33" s="6"/>
    </row>
    <row r="34" spans="1:14" x14ac:dyDescent="0.3">
      <c r="A34" s="13" t="s">
        <v>58</v>
      </c>
      <c r="B34" s="14"/>
      <c r="C34" s="14"/>
      <c r="D34" s="12">
        <f>111.6+880+370+112</f>
        <v>1473.6</v>
      </c>
      <c r="E34" s="11"/>
      <c r="F34" s="11">
        <f>0.4*D34</f>
        <v>589.43999999999994</v>
      </c>
      <c r="G34" s="11"/>
      <c r="H34" s="8">
        <f>F34+G34</f>
        <v>589.43999999999994</v>
      </c>
      <c r="I34" s="4"/>
      <c r="J34" s="5"/>
      <c r="L34" s="6"/>
      <c r="N34" s="6"/>
    </row>
    <row r="35" spans="1:14" x14ac:dyDescent="0.3">
      <c r="A35" s="3"/>
      <c r="B35" s="1"/>
      <c r="C35" s="1"/>
      <c r="D35" s="12"/>
      <c r="E35" s="11"/>
      <c r="F35" s="11"/>
      <c r="G35" s="11"/>
      <c r="H35" s="8"/>
      <c r="I35" s="4"/>
      <c r="J35" s="5"/>
      <c r="L35" s="6"/>
      <c r="N35" s="6"/>
    </row>
    <row r="36" spans="1:14" x14ac:dyDescent="0.3">
      <c r="A36" s="3" t="s">
        <v>31</v>
      </c>
      <c r="B36" s="3"/>
      <c r="C36" s="3"/>
      <c r="D36" s="12"/>
      <c r="E36" s="11">
        <f>130+240</f>
        <v>370</v>
      </c>
      <c r="F36" s="11"/>
      <c r="G36" s="11">
        <f>0.7*E36</f>
        <v>259</v>
      </c>
      <c r="H36" s="8">
        <f>F36+G36</f>
        <v>259</v>
      </c>
      <c r="I36" s="4"/>
      <c r="J36" s="5"/>
      <c r="L36" s="6"/>
      <c r="N36" s="6"/>
    </row>
    <row r="37" spans="1:14" x14ac:dyDescent="0.3">
      <c r="A37" s="3"/>
      <c r="B37" s="1"/>
      <c r="C37" s="1"/>
      <c r="D37" s="12"/>
      <c r="E37" s="11"/>
      <c r="F37" s="11"/>
      <c r="G37" s="11"/>
      <c r="H37" s="8"/>
      <c r="I37" s="4"/>
      <c r="J37" s="5"/>
      <c r="L37" s="6"/>
      <c r="N37" s="6"/>
    </row>
    <row r="38" spans="1:14" x14ac:dyDescent="0.3">
      <c r="A38" s="3" t="s">
        <v>65</v>
      </c>
      <c r="B38" s="1"/>
      <c r="C38" s="1"/>
      <c r="D38" s="12"/>
      <c r="E38" s="11">
        <v>400</v>
      </c>
      <c r="F38" s="11"/>
      <c r="G38" s="11">
        <f>0.7*E38</f>
        <v>280</v>
      </c>
      <c r="H38" s="8">
        <f>F38+G38</f>
        <v>280</v>
      </c>
      <c r="I38" s="4"/>
      <c r="J38" s="5"/>
      <c r="L38" s="6"/>
      <c r="N38" s="6"/>
    </row>
    <row r="39" spans="1:14" x14ac:dyDescent="0.3">
      <c r="A39" s="3"/>
      <c r="B39" s="1"/>
      <c r="C39" s="1"/>
      <c r="D39" s="12"/>
      <c r="E39" s="11"/>
      <c r="F39" s="11"/>
      <c r="G39" s="11"/>
      <c r="H39" s="8"/>
      <c r="I39" s="4"/>
      <c r="J39" s="5"/>
      <c r="L39" s="6"/>
      <c r="N39" s="6"/>
    </row>
    <row r="40" spans="1:14" x14ac:dyDescent="0.3">
      <c r="A40" s="13" t="s">
        <v>32</v>
      </c>
      <c r="B40" s="14"/>
      <c r="C40" s="1"/>
      <c r="D40" s="12">
        <v>1464.28</v>
      </c>
      <c r="E40" s="11">
        <v>4175</v>
      </c>
      <c r="F40" s="11">
        <f>0.4*D40</f>
        <v>585.71199999999999</v>
      </c>
      <c r="G40" s="11">
        <f>0.7*E40</f>
        <v>2922.5</v>
      </c>
      <c r="H40" s="8">
        <f>F40+G40</f>
        <v>3508.212</v>
      </c>
      <c r="I40" s="4"/>
      <c r="J40" s="5"/>
      <c r="L40" s="6"/>
      <c r="N40" s="6"/>
    </row>
    <row r="41" spans="1:14" x14ac:dyDescent="0.3">
      <c r="A41" s="3"/>
      <c r="B41" s="1"/>
      <c r="C41" s="1"/>
      <c r="D41" s="12"/>
      <c r="E41" s="11"/>
      <c r="F41" s="11"/>
      <c r="G41" s="11"/>
      <c r="H41" s="8"/>
      <c r="I41" s="4"/>
      <c r="J41" s="5"/>
      <c r="L41" s="6"/>
      <c r="N41" s="6"/>
    </row>
    <row r="42" spans="1:14" x14ac:dyDescent="0.3">
      <c r="A42" s="3" t="s">
        <v>52</v>
      </c>
      <c r="B42" s="1"/>
      <c r="C42" s="1"/>
      <c r="D42" s="12"/>
      <c r="E42" s="11">
        <f>714.28+714.28+1000+350</f>
        <v>2778.56</v>
      </c>
      <c r="F42" s="11"/>
      <c r="G42" s="11">
        <f>0.7*E42</f>
        <v>1944.9919999999997</v>
      </c>
      <c r="H42" s="8">
        <f>F42+G42</f>
        <v>1944.9919999999997</v>
      </c>
      <c r="I42" s="4"/>
      <c r="J42" s="5"/>
      <c r="L42" s="6"/>
      <c r="N42" s="6"/>
    </row>
    <row r="43" spans="1:14" x14ac:dyDescent="0.3">
      <c r="A43" s="3"/>
      <c r="B43" s="1"/>
      <c r="C43" s="1"/>
      <c r="D43" s="12"/>
      <c r="E43" s="11"/>
      <c r="F43" s="11"/>
      <c r="G43" s="11"/>
      <c r="H43" s="8"/>
      <c r="I43" s="4"/>
      <c r="J43" s="5"/>
      <c r="L43" s="6"/>
      <c r="N43" s="6"/>
    </row>
    <row r="44" spans="1:14" x14ac:dyDescent="0.3">
      <c r="A44" s="13" t="s">
        <v>33</v>
      </c>
      <c r="B44" s="14"/>
      <c r="C44" s="1"/>
      <c r="D44" s="12"/>
      <c r="E44" s="11">
        <v>4537.01</v>
      </c>
      <c r="F44" s="11"/>
      <c r="G44" s="11">
        <f>0.7*E44</f>
        <v>3175.9070000000002</v>
      </c>
      <c r="H44" s="8">
        <f>F44+G44</f>
        <v>3175.9070000000002</v>
      </c>
      <c r="I44" s="4"/>
      <c r="J44" s="5"/>
      <c r="L44" s="6"/>
      <c r="N44" s="6"/>
    </row>
    <row r="45" spans="1:14" x14ac:dyDescent="0.3">
      <c r="A45" s="3"/>
      <c r="B45" s="1"/>
      <c r="C45" s="1"/>
      <c r="D45" s="12"/>
      <c r="E45" s="11"/>
      <c r="F45" s="11"/>
      <c r="G45" s="11"/>
      <c r="H45" s="8"/>
      <c r="I45" s="4"/>
      <c r="J45" s="5"/>
      <c r="L45" s="6"/>
      <c r="N45" s="6"/>
    </row>
    <row r="46" spans="1:14" x14ac:dyDescent="0.3">
      <c r="A46" s="3" t="s">
        <v>34</v>
      </c>
      <c r="B46" s="1"/>
      <c r="C46" s="1"/>
      <c r="D46" s="12">
        <v>806.55</v>
      </c>
      <c r="E46" s="11">
        <v>838.33</v>
      </c>
      <c r="F46" s="11">
        <f>0.4*D46</f>
        <v>322.62</v>
      </c>
      <c r="G46" s="11">
        <f>0.7*E46</f>
        <v>586.83100000000002</v>
      </c>
      <c r="H46" s="8">
        <f>F46+G46</f>
        <v>909.45100000000002</v>
      </c>
      <c r="I46" s="4"/>
      <c r="J46" s="5"/>
      <c r="L46" s="6"/>
      <c r="N46" s="6"/>
    </row>
    <row r="47" spans="1:14" x14ac:dyDescent="0.3">
      <c r="A47" s="3"/>
      <c r="B47" s="1"/>
      <c r="C47" s="1"/>
      <c r="D47" s="12"/>
      <c r="E47" s="11"/>
      <c r="F47" s="11"/>
      <c r="G47" s="11"/>
      <c r="H47" s="8"/>
      <c r="I47" s="4"/>
      <c r="J47" s="5"/>
      <c r="L47" s="6"/>
      <c r="N47" s="6"/>
    </row>
    <row r="48" spans="1:14" x14ac:dyDescent="0.3">
      <c r="A48" s="3" t="s">
        <v>66</v>
      </c>
      <c r="B48" s="1"/>
      <c r="C48" s="1"/>
      <c r="D48" s="12">
        <v>60</v>
      </c>
      <c r="E48" s="11">
        <v>1997</v>
      </c>
      <c r="F48" s="11">
        <f>0.4*D48</f>
        <v>24</v>
      </c>
      <c r="G48" s="11">
        <f>0.7*E48</f>
        <v>1397.8999999999999</v>
      </c>
      <c r="H48" s="8">
        <f>F48+G48</f>
        <v>1421.8999999999999</v>
      </c>
      <c r="I48" s="4"/>
      <c r="J48" s="5"/>
      <c r="L48" s="6"/>
      <c r="N48" s="6"/>
    </row>
    <row r="49" spans="1:14" x14ac:dyDescent="0.3">
      <c r="A49" s="3" t="s">
        <v>35</v>
      </c>
      <c r="B49" s="1"/>
      <c r="C49" s="1"/>
      <c r="D49" s="12"/>
      <c r="E49" s="11"/>
      <c r="F49" s="11"/>
      <c r="G49" s="11"/>
      <c r="H49" s="8"/>
      <c r="I49" s="4"/>
      <c r="J49" s="5"/>
      <c r="L49" s="6"/>
      <c r="N49" s="6"/>
    </row>
    <row r="50" spans="1:14" x14ac:dyDescent="0.3">
      <c r="A50" s="3"/>
      <c r="B50" s="1"/>
      <c r="C50" s="1"/>
      <c r="D50" s="12"/>
      <c r="E50" s="11"/>
      <c r="F50" s="11"/>
      <c r="G50" s="11"/>
      <c r="H50" s="8"/>
      <c r="I50" s="4"/>
      <c r="J50" s="5"/>
      <c r="L50" s="6"/>
      <c r="N50" s="6"/>
    </row>
    <row r="51" spans="1:14" x14ac:dyDescent="0.3">
      <c r="A51" s="3" t="s">
        <v>36</v>
      </c>
      <c r="B51" s="1"/>
      <c r="C51" s="1"/>
      <c r="D51" s="12">
        <v>369.64</v>
      </c>
      <c r="E51" s="11">
        <v>660</v>
      </c>
      <c r="F51" s="11">
        <f>0.4*D51</f>
        <v>147.85599999999999</v>
      </c>
      <c r="G51" s="11">
        <f>0.7*E51</f>
        <v>461.99999999999994</v>
      </c>
      <c r="H51" s="8">
        <f>F51+G51</f>
        <v>609.85599999999999</v>
      </c>
      <c r="I51" s="4"/>
      <c r="J51" s="5"/>
      <c r="L51" s="6"/>
      <c r="N51" s="6"/>
    </row>
    <row r="52" spans="1:14" x14ac:dyDescent="0.3">
      <c r="A52" s="3"/>
      <c r="B52" s="1"/>
      <c r="C52" s="1"/>
      <c r="D52" s="7"/>
      <c r="E52" s="4"/>
      <c r="F52" s="4"/>
      <c r="G52" s="4"/>
      <c r="H52" s="5"/>
      <c r="I52" s="4"/>
      <c r="J52" s="5"/>
      <c r="L52" s="6"/>
      <c r="N52" s="6"/>
    </row>
    <row r="53" spans="1:14" x14ac:dyDescent="0.3">
      <c r="A53" s="3" t="s">
        <v>37</v>
      </c>
      <c r="B53" s="1"/>
      <c r="C53" s="1"/>
      <c r="D53" s="7"/>
      <c r="E53" s="4"/>
      <c r="F53" s="4"/>
      <c r="G53" s="4"/>
      <c r="H53" s="8">
        <f>F54+F55+G54+G55</f>
        <v>2435.6</v>
      </c>
      <c r="I53" s="4"/>
      <c r="J53" s="5"/>
      <c r="L53" s="6"/>
      <c r="N53" s="6"/>
    </row>
    <row r="54" spans="1:14" x14ac:dyDescent="0.3">
      <c r="A54" s="3" t="s">
        <v>51</v>
      </c>
      <c r="B54" s="1"/>
      <c r="C54" s="1"/>
      <c r="D54" s="7">
        <f>150+714.28</f>
        <v>864.28</v>
      </c>
      <c r="E54" s="4">
        <f>36+46+97+591+50+99+24</f>
        <v>943</v>
      </c>
      <c r="F54" s="4">
        <f>500+60</f>
        <v>560</v>
      </c>
      <c r="G54" s="4">
        <f>0.7*E54</f>
        <v>660.09999999999991</v>
      </c>
      <c r="H54" s="5"/>
      <c r="I54" s="4"/>
      <c r="J54" s="5"/>
      <c r="L54" s="6"/>
      <c r="N54" s="6"/>
    </row>
    <row r="55" spans="1:14" x14ac:dyDescent="0.3">
      <c r="A55" s="3" t="s">
        <v>38</v>
      </c>
      <c r="B55" s="1"/>
      <c r="C55" s="1"/>
      <c r="D55" s="12">
        <v>440</v>
      </c>
      <c r="E55" s="4">
        <f>558+340+137+450</f>
        <v>1485</v>
      </c>
      <c r="F55" s="11">
        <f>0.4*D55</f>
        <v>176</v>
      </c>
      <c r="G55" s="4">
        <f>0.7*E55</f>
        <v>1039.5</v>
      </c>
      <c r="H55" s="5"/>
      <c r="I55" s="4"/>
      <c r="J55" s="5"/>
      <c r="L55" s="6"/>
      <c r="N55" s="6"/>
    </row>
    <row r="56" spans="1:14" x14ac:dyDescent="0.3">
      <c r="A56" s="3"/>
      <c r="B56" s="1"/>
      <c r="C56" s="1"/>
      <c r="D56" s="12"/>
      <c r="E56" s="4"/>
      <c r="F56" s="11"/>
      <c r="G56" s="4"/>
      <c r="H56" s="5"/>
      <c r="I56" s="4"/>
      <c r="J56" s="5"/>
      <c r="L56" s="6"/>
      <c r="N56" s="6"/>
    </row>
    <row r="57" spans="1:14" x14ac:dyDescent="0.3">
      <c r="A57" s="3" t="s">
        <v>107</v>
      </c>
      <c r="B57" s="1"/>
      <c r="C57" s="1"/>
      <c r="D57" s="12">
        <v>140</v>
      </c>
      <c r="E57" s="4">
        <v>600</v>
      </c>
      <c r="F57" s="11">
        <f>0.4*D57</f>
        <v>56</v>
      </c>
      <c r="G57" s="4">
        <f>0.7*E57</f>
        <v>420</v>
      </c>
      <c r="H57" s="5">
        <f>F57+G57</f>
        <v>476</v>
      </c>
      <c r="I57" s="4"/>
      <c r="J57" s="5"/>
      <c r="L57" s="6"/>
      <c r="N57" s="6"/>
    </row>
    <row r="58" spans="1:14" x14ac:dyDescent="0.3">
      <c r="A58" s="3" t="s">
        <v>108</v>
      </c>
      <c r="B58" s="1"/>
      <c r="C58" s="1"/>
      <c r="D58" s="12"/>
      <c r="E58" s="4"/>
      <c r="F58" s="11"/>
      <c r="G58" s="4"/>
      <c r="H58" s="5"/>
      <c r="I58" s="4"/>
      <c r="J58" s="5"/>
      <c r="L58" s="6"/>
      <c r="N58" s="6"/>
    </row>
    <row r="59" spans="1:14" x14ac:dyDescent="0.3">
      <c r="A59" s="1"/>
      <c r="B59" s="1"/>
      <c r="C59" s="1"/>
      <c r="D59" s="7"/>
      <c r="E59" s="4"/>
      <c r="F59" s="4"/>
      <c r="G59" s="4"/>
      <c r="H59" s="5"/>
      <c r="I59" s="4"/>
      <c r="J59" s="5"/>
      <c r="L59" s="6"/>
      <c r="N59" s="6"/>
    </row>
    <row r="60" spans="1:14" x14ac:dyDescent="0.3">
      <c r="A60" s="13" t="s">
        <v>40</v>
      </c>
      <c r="B60" s="14"/>
      <c r="C60" s="14"/>
      <c r="D60" s="7"/>
      <c r="E60" s="11">
        <f>55+350+350</f>
        <v>755</v>
      </c>
      <c r="F60" s="11"/>
      <c r="G60" s="11">
        <f>0.7*E60</f>
        <v>528.5</v>
      </c>
      <c r="H60" s="8">
        <f>F60+G60</f>
        <v>528.5</v>
      </c>
      <c r="I60" s="4"/>
      <c r="J60" s="5"/>
      <c r="L60" s="6"/>
      <c r="N60" s="6"/>
    </row>
    <row r="61" spans="1:14" x14ac:dyDescent="0.3">
      <c r="A61" s="3"/>
      <c r="B61" s="1"/>
      <c r="C61" s="1"/>
      <c r="D61" s="7"/>
      <c r="E61" s="11"/>
      <c r="F61" s="11"/>
      <c r="G61" s="11"/>
      <c r="H61" s="12"/>
      <c r="I61" s="4"/>
      <c r="J61" s="5"/>
      <c r="L61" s="6"/>
      <c r="N61" s="6"/>
    </row>
    <row r="62" spans="1:14" x14ac:dyDescent="0.3">
      <c r="A62" s="13" t="s">
        <v>41</v>
      </c>
      <c r="B62" s="14"/>
      <c r="C62" s="14"/>
      <c r="D62" s="7">
        <v>120</v>
      </c>
      <c r="E62" s="11">
        <v>3096.43</v>
      </c>
      <c r="F62" s="11">
        <f>0.4*D62</f>
        <v>48</v>
      </c>
      <c r="G62" s="11">
        <f>0.7*E62</f>
        <v>2167.5009999999997</v>
      </c>
      <c r="H62" s="8">
        <f>F62+G62</f>
        <v>2215.5009999999997</v>
      </c>
      <c r="I62" s="4"/>
      <c r="J62" s="5"/>
      <c r="L62" s="6"/>
      <c r="N62" s="6"/>
    </row>
    <row r="63" spans="1:14" x14ac:dyDescent="0.3">
      <c r="A63" s="3"/>
      <c r="B63" s="1"/>
      <c r="C63" s="1"/>
      <c r="D63" s="7"/>
      <c r="E63" s="11"/>
      <c r="F63" s="11"/>
      <c r="G63" s="11"/>
      <c r="H63" s="12"/>
      <c r="I63" s="4"/>
      <c r="J63" s="5"/>
      <c r="L63" s="6"/>
      <c r="N63" s="6"/>
    </row>
    <row r="64" spans="1:14" x14ac:dyDescent="0.3">
      <c r="A64" s="3" t="s">
        <v>42</v>
      </c>
      <c r="B64" s="1"/>
      <c r="C64" s="1"/>
      <c r="D64" s="7"/>
      <c r="E64" s="11">
        <v>500</v>
      </c>
      <c r="F64" s="11"/>
      <c r="G64" s="11">
        <f>0.7*E64</f>
        <v>350</v>
      </c>
      <c r="H64" s="8">
        <f>F64+G64</f>
        <v>350</v>
      </c>
      <c r="I64" s="4"/>
      <c r="J64" s="5"/>
      <c r="L64" s="6"/>
      <c r="N64" s="6"/>
    </row>
    <row r="65" spans="1:14" x14ac:dyDescent="0.3">
      <c r="A65" s="3"/>
      <c r="B65" s="1"/>
      <c r="C65" s="1"/>
      <c r="D65" s="7"/>
      <c r="E65" s="11"/>
      <c r="F65" s="11"/>
      <c r="G65" s="11"/>
      <c r="H65" s="12"/>
      <c r="I65" s="4"/>
      <c r="J65" s="5"/>
      <c r="L65" s="6"/>
      <c r="N65" s="6"/>
    </row>
    <row r="66" spans="1:14" x14ac:dyDescent="0.3">
      <c r="A66" s="3" t="s">
        <v>67</v>
      </c>
      <c r="B66" s="1"/>
      <c r="C66" s="1"/>
      <c r="D66" s="7"/>
      <c r="E66" s="11">
        <v>518.79999999999995</v>
      </c>
      <c r="F66" s="11"/>
      <c r="G66" s="11">
        <f>0.7*E66</f>
        <v>363.15999999999997</v>
      </c>
      <c r="H66" s="8">
        <f>F66+G66</f>
        <v>363.15999999999997</v>
      </c>
      <c r="I66" s="4"/>
      <c r="J66" s="5"/>
      <c r="L66" s="6"/>
      <c r="N66" s="6"/>
    </row>
    <row r="67" spans="1:14" x14ac:dyDescent="0.3">
      <c r="A67" s="3"/>
      <c r="B67" s="1"/>
      <c r="C67" s="1"/>
      <c r="D67" s="7"/>
      <c r="E67" s="11"/>
      <c r="F67" s="11"/>
      <c r="G67" s="11"/>
      <c r="H67" s="12"/>
      <c r="I67" s="4"/>
      <c r="J67" s="5"/>
      <c r="L67" s="6"/>
      <c r="N67" s="6"/>
    </row>
    <row r="68" spans="1:14" x14ac:dyDescent="0.3">
      <c r="A68" s="13" t="s">
        <v>43</v>
      </c>
      <c r="B68" s="14"/>
      <c r="C68" s="14"/>
      <c r="D68" s="7"/>
      <c r="E68" s="11"/>
      <c r="F68" s="11"/>
      <c r="G68" s="11"/>
      <c r="H68" s="8">
        <f>F69+F70+F71+F72+G69+G70+G71+G72</f>
        <v>7073.3639999999996</v>
      </c>
      <c r="I68" s="4"/>
      <c r="J68" s="5"/>
      <c r="L68" s="6"/>
      <c r="N68" s="6"/>
    </row>
    <row r="69" spans="1:14" x14ac:dyDescent="0.3">
      <c r="A69" s="13" t="s">
        <v>38</v>
      </c>
      <c r="B69" s="14"/>
      <c r="C69" s="14"/>
      <c r="D69" s="7">
        <v>550</v>
      </c>
      <c r="E69" s="11">
        <v>714.28</v>
      </c>
      <c r="F69" s="11">
        <f>0.4*D69</f>
        <v>220</v>
      </c>
      <c r="G69" s="11">
        <f>0.7*E69</f>
        <v>499.99599999999992</v>
      </c>
      <c r="H69" s="12"/>
      <c r="I69" s="4"/>
      <c r="J69" s="5"/>
      <c r="L69" s="6"/>
      <c r="N69" s="6"/>
    </row>
    <row r="70" spans="1:14" x14ac:dyDescent="0.3">
      <c r="A70" s="13" t="s">
        <v>50</v>
      </c>
      <c r="B70" s="14"/>
      <c r="C70" s="14"/>
      <c r="D70" s="7">
        <f>305.04+60+60+355.88+305.04+406.72</f>
        <v>1492.68</v>
      </c>
      <c r="E70" s="11">
        <f>194+116+92+184+92+50+35+220+592+146+18.34+38.1+660</f>
        <v>2437.4399999999996</v>
      </c>
      <c r="F70" s="11">
        <f>0.4*D70</f>
        <v>597.072</v>
      </c>
      <c r="G70" s="11">
        <f>0.7*E70</f>
        <v>1706.2079999999996</v>
      </c>
      <c r="H70" s="12"/>
      <c r="I70" s="11"/>
      <c r="J70" s="5"/>
      <c r="L70" s="6"/>
      <c r="N70" s="6"/>
    </row>
    <row r="71" spans="1:14" x14ac:dyDescent="0.3">
      <c r="A71" s="13" t="s">
        <v>44</v>
      </c>
      <c r="B71" s="14"/>
      <c r="C71" s="14"/>
      <c r="D71" s="7"/>
      <c r="E71" s="11">
        <f>330+315+125+35+200+118+91.66+161.9+375</f>
        <v>1751.5600000000002</v>
      </c>
      <c r="F71" s="11"/>
      <c r="G71" s="11">
        <f>0.7*E71</f>
        <v>1226.0920000000001</v>
      </c>
      <c r="H71" s="12"/>
      <c r="I71" s="11"/>
      <c r="J71" s="5"/>
      <c r="L71" s="6"/>
      <c r="N71" s="6"/>
    </row>
    <row r="72" spans="1:14" x14ac:dyDescent="0.3">
      <c r="A72" s="13" t="s">
        <v>45</v>
      </c>
      <c r="B72" s="14"/>
      <c r="C72" s="14"/>
      <c r="D72" s="7">
        <v>714.28</v>
      </c>
      <c r="E72" s="11">
        <f>540+2400+30+120+155+75</f>
        <v>3320</v>
      </c>
      <c r="F72" s="11">
        <f>0.7*D72</f>
        <v>499.99599999999992</v>
      </c>
      <c r="G72" s="11">
        <f>0.7*E72</f>
        <v>2324</v>
      </c>
      <c r="H72" s="12"/>
      <c r="I72" s="4"/>
      <c r="J72" s="5"/>
      <c r="L72" s="6"/>
      <c r="N72" s="6"/>
    </row>
    <row r="73" spans="1:14" x14ac:dyDescent="0.3">
      <c r="D73" s="4"/>
      <c r="E73" s="4"/>
      <c r="F73" s="4"/>
      <c r="G73" s="4"/>
      <c r="H73" s="4"/>
      <c r="I73" s="4"/>
      <c r="J73" s="4"/>
    </row>
    <row r="74" spans="1:14" x14ac:dyDescent="0.3">
      <c r="A74" s="3" t="s">
        <v>46</v>
      </c>
      <c r="D74" s="4"/>
      <c r="E74" s="4"/>
      <c r="F74" s="4"/>
      <c r="G74" s="4"/>
      <c r="H74" s="5">
        <f>F75+F76+F77+G75+G76+G77</f>
        <v>804.68499999999995</v>
      </c>
      <c r="I74" s="4"/>
      <c r="J74" s="5"/>
    </row>
    <row r="75" spans="1:14" x14ac:dyDescent="0.3">
      <c r="A75" s="3" t="s">
        <v>47</v>
      </c>
      <c r="D75" s="4"/>
      <c r="E75" s="4">
        <v>259</v>
      </c>
      <c r="F75" s="4"/>
      <c r="G75" s="4">
        <f>0.7*E75</f>
        <v>181.29999999999998</v>
      </c>
      <c r="H75" s="5"/>
      <c r="I75" s="4"/>
      <c r="J75" s="5"/>
    </row>
    <row r="76" spans="1:14" x14ac:dyDescent="0.3">
      <c r="A76" s="3" t="s">
        <v>57</v>
      </c>
      <c r="D76" s="4"/>
      <c r="E76" s="4">
        <f>148+495</f>
        <v>643</v>
      </c>
      <c r="F76" s="4"/>
      <c r="G76" s="4">
        <f>0.7*E76</f>
        <v>450.09999999999997</v>
      </c>
      <c r="H76" s="5"/>
      <c r="I76" s="4"/>
      <c r="J76" s="5"/>
    </row>
    <row r="77" spans="1:14" x14ac:dyDescent="0.3">
      <c r="A77" s="3" t="s">
        <v>45</v>
      </c>
      <c r="D77" s="4"/>
      <c r="E77" s="4">
        <f>85+162.55</f>
        <v>247.55</v>
      </c>
      <c r="F77" s="4"/>
      <c r="G77" s="4">
        <f>0.7*E77</f>
        <v>173.285</v>
      </c>
      <c r="H77" s="5"/>
      <c r="I77" s="4"/>
      <c r="J77" s="5"/>
    </row>
    <row r="78" spans="1:14" x14ac:dyDescent="0.3">
      <c r="A78" s="1"/>
      <c r="D78" s="4"/>
      <c r="E78" s="4"/>
      <c r="F78" s="4"/>
      <c r="G78" s="4"/>
      <c r="H78" s="5"/>
      <c r="I78" s="4"/>
      <c r="J78" s="5"/>
    </row>
    <row r="79" spans="1:14" x14ac:dyDescent="0.3">
      <c r="A79" s="3" t="s">
        <v>49</v>
      </c>
      <c r="D79" s="4"/>
      <c r="E79" s="4">
        <v>1095</v>
      </c>
      <c r="F79" s="4"/>
      <c r="G79" s="4">
        <f>0.7*E79</f>
        <v>766.5</v>
      </c>
      <c r="H79" s="5">
        <f>F79+G79</f>
        <v>766.5</v>
      </c>
      <c r="I79" s="4"/>
      <c r="J79" s="4"/>
    </row>
    <row r="80" spans="1:14" x14ac:dyDescent="0.3">
      <c r="D80" s="4"/>
      <c r="E80" s="4"/>
      <c r="F80" s="4"/>
      <c r="G80" s="4"/>
      <c r="H80" s="5"/>
      <c r="I80" s="4"/>
      <c r="J80" s="5"/>
    </row>
    <row r="81" spans="1:10" x14ac:dyDescent="0.3">
      <c r="A81" s="1" t="s">
        <v>102</v>
      </c>
      <c r="D81" s="5">
        <f>SUM(D15:D80)</f>
        <v>10046.310000000001</v>
      </c>
      <c r="E81" s="5">
        <f>SUM(E15:E80)</f>
        <v>53827.000000000007</v>
      </c>
      <c r="F81" s="5">
        <f>SUM(F15:F80)</f>
        <v>4447.0960000000005</v>
      </c>
      <c r="G81" s="5">
        <f>SUM(G15:G80)</f>
        <v>37678.899999999994</v>
      </c>
      <c r="H81" s="5">
        <f>SUM(H15:H80)</f>
        <v>42125.995999999999</v>
      </c>
      <c r="I81" s="4"/>
      <c r="J81" s="5"/>
    </row>
    <row r="82" spans="1:10" x14ac:dyDescent="0.3">
      <c r="A82" s="1"/>
      <c r="D82" s="4"/>
      <c r="E82" s="4"/>
      <c r="F82" s="4"/>
      <c r="G82" s="4"/>
      <c r="H82" s="5"/>
      <c r="I82" s="4"/>
      <c r="J82" s="5"/>
    </row>
    <row r="83" spans="1:10" x14ac:dyDescent="0.3">
      <c r="A83" s="3" t="s">
        <v>55</v>
      </c>
      <c r="D83" s="4">
        <v>18624.330000000002</v>
      </c>
      <c r="E83" s="4">
        <v>83014.95</v>
      </c>
      <c r="F83" s="4">
        <v>8092.59</v>
      </c>
      <c r="G83" s="4">
        <v>58110.48</v>
      </c>
      <c r="H83" s="7">
        <v>66203.070000000007</v>
      </c>
      <c r="I83" s="4"/>
      <c r="J83" s="5"/>
    </row>
    <row r="84" spans="1:10" x14ac:dyDescent="0.3">
      <c r="A84" s="3"/>
      <c r="D84" s="4"/>
      <c r="E84" s="4"/>
      <c r="F84" s="4"/>
      <c r="G84" s="4"/>
      <c r="H84" s="7"/>
      <c r="I84" s="4"/>
      <c r="J84" s="5"/>
    </row>
    <row r="85" spans="1:10" x14ac:dyDescent="0.3">
      <c r="A85" s="3" t="s">
        <v>167</v>
      </c>
      <c r="D85" s="4"/>
      <c r="E85" s="4"/>
      <c r="F85" s="4"/>
      <c r="G85" s="4"/>
      <c r="H85" s="7"/>
      <c r="I85" s="4"/>
      <c r="J85" s="5"/>
    </row>
    <row r="86" spans="1:10" x14ac:dyDescent="0.3">
      <c r="D86" s="4"/>
      <c r="E86" s="4"/>
      <c r="F86" s="4"/>
      <c r="G86" s="4"/>
      <c r="H86" s="5"/>
      <c r="I86" s="4"/>
      <c r="J86" s="5"/>
    </row>
    <row r="87" spans="1:10" x14ac:dyDescent="0.3">
      <c r="A87" s="1" t="s">
        <v>68</v>
      </c>
      <c r="D87" s="4"/>
      <c r="E87" s="4"/>
      <c r="F87" s="4"/>
      <c r="G87" s="4"/>
      <c r="H87" s="4"/>
      <c r="I87" s="4"/>
      <c r="J87" s="4"/>
    </row>
    <row r="88" spans="1:10" x14ac:dyDescent="0.3">
      <c r="D88" s="4"/>
      <c r="E88" s="4"/>
      <c r="F88" s="4"/>
      <c r="G88" s="4"/>
      <c r="H88" s="5"/>
      <c r="I88" s="4"/>
      <c r="J88" s="5"/>
    </row>
    <row r="89" spans="1:10" x14ac:dyDescent="0.3">
      <c r="A89" s="1" t="s">
        <v>28</v>
      </c>
      <c r="D89" s="4"/>
      <c r="E89" s="4" t="s">
        <v>70</v>
      </c>
      <c r="F89" s="4"/>
      <c r="G89" s="4"/>
      <c r="H89" s="4"/>
      <c r="I89" s="4"/>
      <c r="J89" s="4"/>
    </row>
    <row r="90" spans="1:10" x14ac:dyDescent="0.3">
      <c r="A90" s="1" t="s">
        <v>27</v>
      </c>
      <c r="D90" s="4"/>
      <c r="E90" s="4" t="s">
        <v>71</v>
      </c>
      <c r="F90" s="4"/>
      <c r="G90" s="4"/>
      <c r="H90" s="4"/>
      <c r="I90" s="4"/>
      <c r="J90" s="4"/>
    </row>
    <row r="91" spans="1:10" x14ac:dyDescent="0.3">
      <c r="A91" s="3" t="s">
        <v>69</v>
      </c>
      <c r="D91" s="4"/>
      <c r="E91" s="4" t="s">
        <v>77</v>
      </c>
      <c r="F91" s="4"/>
      <c r="G91" s="4"/>
      <c r="H91" s="5"/>
      <c r="I91" s="4"/>
      <c r="J91" s="5"/>
    </row>
    <row r="92" spans="1:10" x14ac:dyDescent="0.3">
      <c r="A92" s="3"/>
      <c r="D92" s="4"/>
      <c r="E92" s="4"/>
      <c r="F92" s="4"/>
      <c r="G92" s="4"/>
      <c r="H92" s="5"/>
      <c r="I92" s="4"/>
      <c r="J92" s="5"/>
    </row>
    <row r="93" spans="1:10" x14ac:dyDescent="0.3">
      <c r="A93" s="3"/>
      <c r="D93" s="4"/>
      <c r="E93" s="5" t="s">
        <v>26</v>
      </c>
      <c r="F93" s="4"/>
      <c r="G93" s="4"/>
      <c r="H93" s="5"/>
      <c r="I93" s="4"/>
      <c r="J93" s="5"/>
    </row>
    <row r="94" spans="1:10" x14ac:dyDescent="0.3">
      <c r="D94" s="4"/>
      <c r="E94" s="4" t="s">
        <v>72</v>
      </c>
      <c r="F94" s="4"/>
      <c r="G94" s="4"/>
      <c r="H94" s="4"/>
      <c r="I94" s="4"/>
      <c r="J94" s="4"/>
    </row>
    <row r="95" spans="1:10" x14ac:dyDescent="0.3">
      <c r="D95" s="4"/>
      <c r="E95" s="4" t="s">
        <v>73</v>
      </c>
      <c r="F95" s="4"/>
      <c r="G95" s="4"/>
      <c r="H95" s="5"/>
      <c r="I95" s="4"/>
      <c r="J95" s="5"/>
    </row>
    <row r="96" spans="1:10" x14ac:dyDescent="0.3">
      <c r="D96" s="4"/>
      <c r="E96" s="4" t="s">
        <v>74</v>
      </c>
      <c r="F96" s="4"/>
      <c r="G96" s="4"/>
      <c r="H96" s="5"/>
      <c r="I96" s="4"/>
      <c r="J96" s="5"/>
    </row>
    <row r="97" spans="1:10" x14ac:dyDescent="0.3">
      <c r="D97" s="4"/>
      <c r="E97" s="4" t="s">
        <v>75</v>
      </c>
      <c r="F97" s="4"/>
      <c r="G97" s="4"/>
      <c r="H97" s="5"/>
      <c r="I97" s="4"/>
      <c r="J97" s="5"/>
    </row>
    <row r="98" spans="1:10" x14ac:dyDescent="0.3">
      <c r="D98" s="4"/>
      <c r="E98" s="4"/>
      <c r="F98" s="4"/>
      <c r="G98" s="4"/>
      <c r="H98" s="4"/>
      <c r="I98" s="4"/>
      <c r="J98" s="4"/>
    </row>
    <row r="99" spans="1:10" x14ac:dyDescent="0.3">
      <c r="D99" s="4"/>
      <c r="E99" s="4" t="s">
        <v>76</v>
      </c>
      <c r="F99" s="4"/>
      <c r="G99" s="4"/>
      <c r="H99" s="5"/>
      <c r="I99" s="4"/>
      <c r="J99" s="5"/>
    </row>
    <row r="100" spans="1:10" x14ac:dyDescent="0.3">
      <c r="D100" s="4"/>
      <c r="E100" s="4" t="s">
        <v>78</v>
      </c>
      <c r="F100" s="4"/>
      <c r="G100" s="4"/>
      <c r="H100" s="4"/>
      <c r="I100" s="4"/>
      <c r="J100" s="4"/>
    </row>
    <row r="101" spans="1:10" x14ac:dyDescent="0.3">
      <c r="D101" s="4"/>
      <c r="E101" s="4" t="s">
        <v>79</v>
      </c>
      <c r="F101" s="4"/>
      <c r="G101" s="4"/>
      <c r="H101" s="5"/>
      <c r="I101" s="4"/>
      <c r="J101" s="5"/>
    </row>
    <row r="102" spans="1:10" x14ac:dyDescent="0.3">
      <c r="D102" s="4"/>
      <c r="E102" s="4"/>
      <c r="F102" s="4"/>
      <c r="G102" s="4"/>
      <c r="H102" s="4"/>
      <c r="I102" s="4"/>
      <c r="J102" s="4"/>
    </row>
    <row r="103" spans="1:10" x14ac:dyDescent="0.3">
      <c r="A103" s="3"/>
      <c r="D103" s="4"/>
      <c r="E103" s="5" t="s">
        <v>26</v>
      </c>
      <c r="F103" s="4"/>
      <c r="G103" s="7"/>
      <c r="H103" s="5"/>
      <c r="I103" s="4"/>
      <c r="J103" s="5"/>
    </row>
    <row r="104" spans="1:10" x14ac:dyDescent="0.3">
      <c r="A104" s="3"/>
      <c r="D104" s="4"/>
      <c r="E104" s="4" t="s">
        <v>80</v>
      </c>
      <c r="F104" s="4"/>
      <c r="G104" s="7"/>
      <c r="H104" s="5"/>
      <c r="I104" s="4"/>
      <c r="J104" s="5"/>
    </row>
    <row r="105" spans="1:10" x14ac:dyDescent="0.3">
      <c r="A105" s="3"/>
      <c r="D105" s="4"/>
      <c r="E105" s="4" t="s">
        <v>81</v>
      </c>
      <c r="F105" s="4"/>
      <c r="G105" s="7"/>
      <c r="H105" s="5"/>
      <c r="I105" s="4"/>
      <c r="J105" s="5"/>
    </row>
    <row r="106" spans="1:10" x14ac:dyDescent="0.3">
      <c r="D106" s="4"/>
      <c r="E106" s="4" t="s">
        <v>82</v>
      </c>
      <c r="F106" s="4"/>
      <c r="G106" s="4"/>
      <c r="H106" s="4"/>
      <c r="I106" s="4"/>
      <c r="J106" s="4"/>
    </row>
    <row r="107" spans="1:10" x14ac:dyDescent="0.3">
      <c r="D107" s="4"/>
      <c r="E107" s="4"/>
      <c r="F107" s="4"/>
      <c r="G107" s="4"/>
      <c r="H107" s="5"/>
      <c r="I107" s="4"/>
      <c r="J107" s="5"/>
    </row>
    <row r="108" spans="1:10" x14ac:dyDescent="0.3">
      <c r="A108" s="1" t="s">
        <v>54</v>
      </c>
      <c r="D108" s="4"/>
      <c r="E108" s="4" t="s">
        <v>83</v>
      </c>
      <c r="F108" s="4"/>
      <c r="G108" s="4"/>
      <c r="H108" s="5"/>
      <c r="I108" s="4"/>
      <c r="J108" s="5"/>
    </row>
    <row r="109" spans="1:10" x14ac:dyDescent="0.3">
      <c r="A109" t="s">
        <v>56</v>
      </c>
      <c r="D109" s="4"/>
      <c r="E109" s="4" t="s">
        <v>84</v>
      </c>
      <c r="F109" s="4"/>
      <c r="G109" s="4"/>
      <c r="H109" s="5"/>
      <c r="I109" s="4"/>
      <c r="J109" s="5"/>
    </row>
    <row r="110" spans="1:10" x14ac:dyDescent="0.3">
      <c r="D110" s="4"/>
      <c r="E110" s="4" t="s">
        <v>90</v>
      </c>
      <c r="F110" s="4"/>
      <c r="G110" s="4"/>
      <c r="H110" s="5"/>
      <c r="I110" s="4"/>
      <c r="J110" s="5"/>
    </row>
    <row r="111" spans="1:10" x14ac:dyDescent="0.3">
      <c r="D111" s="4"/>
      <c r="E111" s="4"/>
      <c r="F111" s="4"/>
      <c r="G111" s="4"/>
      <c r="H111" s="5"/>
      <c r="I111" s="4"/>
      <c r="J111" s="5"/>
    </row>
    <row r="112" spans="1:10" x14ac:dyDescent="0.3">
      <c r="D112" s="4"/>
      <c r="E112" s="5" t="s">
        <v>91</v>
      </c>
      <c r="F112" s="4"/>
      <c r="G112" s="4"/>
      <c r="H112" s="5"/>
      <c r="I112" s="4"/>
      <c r="J112" s="5"/>
    </row>
    <row r="113" spans="1:10" x14ac:dyDescent="0.3">
      <c r="D113" s="4"/>
      <c r="E113" s="4" t="s">
        <v>85</v>
      </c>
      <c r="F113" s="4"/>
      <c r="G113" s="4"/>
      <c r="H113" s="5"/>
      <c r="I113" s="4"/>
      <c r="J113" s="5"/>
    </row>
    <row r="114" spans="1:10" x14ac:dyDescent="0.3">
      <c r="D114" s="4"/>
      <c r="E114" s="4" t="s">
        <v>86</v>
      </c>
      <c r="F114" s="4"/>
      <c r="G114" s="4"/>
      <c r="H114" s="5"/>
      <c r="I114" s="4"/>
      <c r="J114" s="5"/>
    </row>
    <row r="115" spans="1:10" x14ac:dyDescent="0.3">
      <c r="D115" s="4"/>
      <c r="E115" s="4" t="s">
        <v>87</v>
      </c>
      <c r="F115" s="4"/>
      <c r="G115" s="4"/>
      <c r="H115" s="5"/>
      <c r="I115" s="4"/>
      <c r="J115" s="5"/>
    </row>
    <row r="116" spans="1:10" x14ac:dyDescent="0.3">
      <c r="D116" s="4"/>
      <c r="E116" s="4" t="s">
        <v>88</v>
      </c>
      <c r="F116" s="4"/>
      <c r="G116" s="4"/>
      <c r="H116" s="4"/>
      <c r="I116" s="4"/>
      <c r="J116" s="4"/>
    </row>
    <row r="117" spans="1:10" x14ac:dyDescent="0.3">
      <c r="D117" s="4"/>
      <c r="E117" s="4" t="s">
        <v>89</v>
      </c>
      <c r="F117" s="4"/>
      <c r="G117" s="4"/>
      <c r="H117" s="5"/>
      <c r="I117" s="4"/>
      <c r="J117" s="5"/>
    </row>
    <row r="118" spans="1:10" x14ac:dyDescent="0.3">
      <c r="D118" s="4"/>
      <c r="E118" s="4" t="s">
        <v>93</v>
      </c>
      <c r="F118" s="4"/>
      <c r="G118" s="4"/>
      <c r="H118" s="5"/>
      <c r="I118" s="4"/>
      <c r="J118" s="5"/>
    </row>
    <row r="119" spans="1:10" x14ac:dyDescent="0.3">
      <c r="D119" s="4"/>
      <c r="E119" s="4" t="s">
        <v>94</v>
      </c>
      <c r="F119" s="4"/>
      <c r="G119" s="4"/>
      <c r="H119" s="5"/>
      <c r="I119" s="4"/>
      <c r="J119" s="5"/>
    </row>
    <row r="120" spans="1:10" x14ac:dyDescent="0.3">
      <c r="D120" s="4"/>
      <c r="E120" s="4"/>
      <c r="F120" s="4"/>
      <c r="G120" s="4"/>
      <c r="H120" s="5"/>
      <c r="I120" s="4"/>
      <c r="J120" s="5"/>
    </row>
    <row r="121" spans="1:10" x14ac:dyDescent="0.3">
      <c r="D121" s="4"/>
      <c r="E121" s="4" t="s">
        <v>80</v>
      </c>
      <c r="F121" s="4"/>
      <c r="G121" s="7"/>
      <c r="H121" s="5"/>
      <c r="I121" s="4"/>
      <c r="J121" s="5"/>
    </row>
    <row r="122" spans="1:10" x14ac:dyDescent="0.3">
      <c r="D122" s="4"/>
      <c r="E122" s="4" t="s">
        <v>81</v>
      </c>
      <c r="F122" s="4"/>
      <c r="G122" s="7"/>
      <c r="H122" s="5"/>
      <c r="I122" s="4"/>
      <c r="J122" s="4"/>
    </row>
    <row r="123" spans="1:10" x14ac:dyDescent="0.3">
      <c r="D123" s="4"/>
      <c r="E123" s="4" t="s">
        <v>92</v>
      </c>
      <c r="F123" s="4"/>
      <c r="G123" s="4"/>
      <c r="H123" s="4"/>
      <c r="I123" s="4"/>
      <c r="J123" s="5"/>
    </row>
    <row r="124" spans="1:10" x14ac:dyDescent="0.3">
      <c r="D124" s="4"/>
      <c r="E124" s="4"/>
      <c r="F124" s="4"/>
      <c r="G124" s="4"/>
      <c r="H124" s="4"/>
      <c r="I124" s="4"/>
      <c r="J124" s="5"/>
    </row>
    <row r="125" spans="1:10" x14ac:dyDescent="0.3">
      <c r="A125" s="1" t="s">
        <v>29</v>
      </c>
      <c r="D125" s="4"/>
      <c r="E125" s="4" t="s">
        <v>177</v>
      </c>
      <c r="F125" s="4"/>
      <c r="G125" s="4"/>
      <c r="H125" s="4"/>
      <c r="I125" s="4"/>
      <c r="J125" s="5"/>
    </row>
    <row r="126" spans="1:10" x14ac:dyDescent="0.3">
      <c r="A126" t="s">
        <v>176</v>
      </c>
      <c r="D126" s="4"/>
      <c r="E126" s="4" t="s">
        <v>178</v>
      </c>
      <c r="F126" s="4"/>
      <c r="G126" s="4"/>
      <c r="H126" s="4"/>
      <c r="I126" s="4"/>
      <c r="J126" s="5"/>
    </row>
    <row r="127" spans="1:10" x14ac:dyDescent="0.3">
      <c r="D127" s="4"/>
      <c r="E127" s="4"/>
      <c r="F127" s="4"/>
      <c r="G127" s="4"/>
      <c r="H127" s="4"/>
      <c r="I127" s="4"/>
      <c r="J127" s="5"/>
    </row>
    <row r="128" spans="1:10" x14ac:dyDescent="0.3">
      <c r="D128" s="4"/>
      <c r="E128" s="5" t="s">
        <v>26</v>
      </c>
      <c r="F128" s="4"/>
      <c r="G128" s="4"/>
      <c r="H128" s="5"/>
      <c r="I128" s="4"/>
      <c r="J128" s="5"/>
    </row>
    <row r="129" spans="1:10" x14ac:dyDescent="0.3">
      <c r="D129" s="4"/>
      <c r="E129" s="4" t="s">
        <v>80</v>
      </c>
      <c r="F129" s="4"/>
      <c r="G129" s="7"/>
      <c r="H129" s="5"/>
      <c r="I129" s="4"/>
      <c r="J129" s="5"/>
    </row>
    <row r="130" spans="1:10" x14ac:dyDescent="0.3">
      <c r="D130" s="4"/>
      <c r="E130" s="4" t="s">
        <v>81</v>
      </c>
      <c r="F130" s="4"/>
      <c r="G130" s="7"/>
      <c r="H130" s="5"/>
      <c r="I130" s="4"/>
      <c r="J130" s="5"/>
    </row>
    <row r="131" spans="1:10" x14ac:dyDescent="0.3">
      <c r="D131" s="4"/>
      <c r="E131" s="4" t="s">
        <v>179</v>
      </c>
      <c r="F131" s="4"/>
      <c r="G131" s="4"/>
      <c r="H131" s="4"/>
      <c r="I131" s="4"/>
      <c r="J131" s="5"/>
    </row>
    <row r="132" spans="1:10" x14ac:dyDescent="0.3">
      <c r="D132" s="4"/>
      <c r="E132" s="4"/>
      <c r="F132" s="4"/>
      <c r="G132" s="4"/>
      <c r="H132" s="4"/>
      <c r="I132" s="4"/>
      <c r="J132" s="4"/>
    </row>
    <row r="133" spans="1:10" x14ac:dyDescent="0.3">
      <c r="A133" s="1" t="s">
        <v>64</v>
      </c>
      <c r="D133" s="4"/>
      <c r="E133" s="4" t="s">
        <v>96</v>
      </c>
      <c r="F133" s="4"/>
      <c r="G133" s="4"/>
      <c r="H133" s="5"/>
      <c r="I133" s="4"/>
      <c r="J133" s="5"/>
    </row>
    <row r="134" spans="1:10" x14ac:dyDescent="0.3">
      <c r="A134" t="s">
        <v>95</v>
      </c>
      <c r="D134" s="4"/>
      <c r="E134" s="4" t="s">
        <v>97</v>
      </c>
      <c r="F134" s="4"/>
      <c r="G134" s="4"/>
      <c r="H134" s="4"/>
      <c r="I134" s="4"/>
      <c r="J134" s="4"/>
    </row>
    <row r="135" spans="1:10" x14ac:dyDescent="0.3">
      <c r="D135" s="4"/>
      <c r="E135" s="4"/>
      <c r="F135" s="4"/>
      <c r="G135" s="4"/>
      <c r="H135" s="4"/>
      <c r="I135" s="4"/>
      <c r="J135" s="4"/>
    </row>
    <row r="136" spans="1:10" x14ac:dyDescent="0.3">
      <c r="D136" s="4"/>
      <c r="E136" s="5" t="s">
        <v>26</v>
      </c>
      <c r="F136" s="4"/>
      <c r="G136" s="4"/>
      <c r="H136" s="4"/>
      <c r="I136" s="4"/>
      <c r="J136" s="4"/>
    </row>
    <row r="137" spans="1:10" x14ac:dyDescent="0.3">
      <c r="D137" s="4"/>
      <c r="E137" s="4" t="s">
        <v>98</v>
      </c>
      <c r="F137" s="4"/>
      <c r="G137" s="4"/>
      <c r="H137" s="4"/>
      <c r="I137" s="4"/>
      <c r="J137" s="4"/>
    </row>
    <row r="138" spans="1:10" x14ac:dyDescent="0.3">
      <c r="D138" s="4"/>
      <c r="E138" s="4" t="s">
        <v>99</v>
      </c>
      <c r="F138" s="4"/>
      <c r="G138" s="4"/>
      <c r="H138" s="5"/>
      <c r="I138" s="4"/>
      <c r="J138" s="5"/>
    </row>
    <row r="139" spans="1:10" x14ac:dyDescent="0.3">
      <c r="D139" s="4"/>
      <c r="E139" s="4" t="s">
        <v>100</v>
      </c>
      <c r="F139" s="4"/>
      <c r="G139" s="4"/>
      <c r="H139" s="4"/>
      <c r="I139" s="4"/>
      <c r="J139" s="4"/>
    </row>
    <row r="140" spans="1:10" x14ac:dyDescent="0.3">
      <c r="D140" s="4"/>
      <c r="E140" s="4" t="s">
        <v>101</v>
      </c>
      <c r="F140" s="4"/>
      <c r="G140" s="4"/>
      <c r="H140" s="5"/>
      <c r="I140" s="4"/>
      <c r="J140" s="5"/>
    </row>
    <row r="141" spans="1:10" x14ac:dyDescent="0.3">
      <c r="D141" s="4"/>
      <c r="E141" s="4"/>
      <c r="F141" s="4"/>
      <c r="G141" s="4"/>
      <c r="H141" s="5"/>
      <c r="I141" s="4"/>
      <c r="J141" s="5"/>
    </row>
    <row r="142" spans="1:10" x14ac:dyDescent="0.3">
      <c r="A142" s="1" t="s">
        <v>32</v>
      </c>
      <c r="D142" s="4"/>
      <c r="E142" s="4" t="s">
        <v>113</v>
      </c>
      <c r="F142" s="4"/>
      <c r="G142" s="4"/>
      <c r="H142" s="5"/>
      <c r="I142" s="4"/>
      <c r="J142" s="5"/>
    </row>
    <row r="143" spans="1:10" x14ac:dyDescent="0.3">
      <c r="A143" t="s">
        <v>117</v>
      </c>
      <c r="D143" s="4"/>
      <c r="E143" s="4" t="s">
        <v>114</v>
      </c>
      <c r="F143" s="4"/>
      <c r="G143" s="4"/>
      <c r="H143" s="5"/>
      <c r="I143" s="4"/>
      <c r="J143" s="5"/>
    </row>
    <row r="144" spans="1:10" x14ac:dyDescent="0.3">
      <c r="D144" s="4"/>
      <c r="E144" s="4" t="s">
        <v>115</v>
      </c>
      <c r="F144" s="4"/>
      <c r="G144" s="4"/>
      <c r="H144" s="5"/>
      <c r="I144" s="4"/>
      <c r="J144" s="5"/>
    </row>
    <row r="145" spans="4:10" x14ac:dyDescent="0.3">
      <c r="D145" s="4"/>
      <c r="E145" s="4"/>
      <c r="F145" s="4"/>
      <c r="G145" s="4"/>
      <c r="H145" s="5"/>
      <c r="I145" s="4"/>
      <c r="J145" s="5"/>
    </row>
    <row r="146" spans="4:10" x14ac:dyDescent="0.3">
      <c r="D146" s="4"/>
      <c r="E146" s="5" t="s">
        <v>26</v>
      </c>
      <c r="F146" s="4"/>
      <c r="G146" s="4"/>
      <c r="H146" s="5"/>
      <c r="I146" s="4"/>
      <c r="J146" s="5"/>
    </row>
    <row r="147" spans="4:10" x14ac:dyDescent="0.3">
      <c r="D147" s="4"/>
      <c r="E147" s="4" t="s">
        <v>80</v>
      </c>
      <c r="F147" s="4"/>
      <c r="G147" s="7"/>
      <c r="H147" s="5"/>
      <c r="I147" s="4"/>
      <c r="J147" s="5"/>
    </row>
    <row r="148" spans="4:10" x14ac:dyDescent="0.3">
      <c r="D148" s="4"/>
      <c r="E148" s="4" t="s">
        <v>81</v>
      </c>
      <c r="F148" s="4"/>
      <c r="G148" s="7"/>
      <c r="H148" s="5"/>
      <c r="I148" s="4"/>
      <c r="J148" s="5"/>
    </row>
    <row r="149" spans="4:10" x14ac:dyDescent="0.3">
      <c r="D149" s="4"/>
      <c r="E149" s="4" t="s">
        <v>182</v>
      </c>
      <c r="F149" s="4"/>
      <c r="G149" s="4"/>
      <c r="H149" s="4"/>
      <c r="I149" s="4"/>
      <c r="J149" s="5"/>
    </row>
    <row r="150" spans="4:10" x14ac:dyDescent="0.3">
      <c r="D150" s="4"/>
      <c r="E150" s="4"/>
      <c r="F150" s="4"/>
      <c r="G150" s="4"/>
      <c r="H150" s="5"/>
      <c r="I150" s="4"/>
      <c r="J150" s="5"/>
    </row>
    <row r="151" spans="4:10" x14ac:dyDescent="0.3">
      <c r="D151" s="4"/>
      <c r="E151" s="4" t="s">
        <v>113</v>
      </c>
      <c r="F151" s="4"/>
      <c r="G151" s="4"/>
      <c r="H151" s="5"/>
      <c r="I151" s="4"/>
      <c r="J151" s="5"/>
    </row>
    <row r="152" spans="4:10" x14ac:dyDescent="0.3">
      <c r="D152" s="4"/>
      <c r="E152" s="4" t="s">
        <v>118</v>
      </c>
      <c r="F152" s="4"/>
      <c r="G152" s="4"/>
      <c r="H152" s="5"/>
      <c r="I152" s="4"/>
      <c r="J152" s="5"/>
    </row>
    <row r="153" spans="4:10" x14ac:dyDescent="0.3">
      <c r="D153" s="4"/>
      <c r="E153" s="4" t="s">
        <v>119</v>
      </c>
      <c r="F153" s="4"/>
      <c r="G153" s="4"/>
      <c r="H153" s="5"/>
      <c r="I153" s="4"/>
      <c r="J153" s="5"/>
    </row>
    <row r="154" spans="4:10" x14ac:dyDescent="0.3">
      <c r="D154" s="4"/>
      <c r="E154" s="5" t="s">
        <v>26</v>
      </c>
      <c r="F154" s="4"/>
      <c r="G154" s="4"/>
      <c r="H154" s="5"/>
      <c r="I154" s="4"/>
      <c r="J154" s="5"/>
    </row>
    <row r="155" spans="4:10" x14ac:dyDescent="0.3">
      <c r="D155" s="4"/>
      <c r="E155" s="4" t="s">
        <v>120</v>
      </c>
      <c r="F155" s="4"/>
      <c r="G155" s="4"/>
      <c r="H155" s="4"/>
      <c r="I155" s="4"/>
      <c r="J155" s="5"/>
    </row>
    <row r="156" spans="4:10" x14ac:dyDescent="0.3">
      <c r="D156" s="4"/>
      <c r="E156" s="4" t="s">
        <v>99</v>
      </c>
      <c r="F156" s="4"/>
      <c r="G156" s="4"/>
      <c r="H156" s="5"/>
      <c r="I156" s="4"/>
      <c r="J156" s="5"/>
    </row>
    <row r="157" spans="4:10" x14ac:dyDescent="0.3">
      <c r="D157" s="4"/>
      <c r="E157" s="4" t="s">
        <v>100</v>
      </c>
      <c r="F157" s="4"/>
      <c r="G157" s="4"/>
      <c r="H157" s="4"/>
      <c r="I157" s="4"/>
      <c r="J157" s="5"/>
    </row>
    <row r="158" spans="4:10" x14ac:dyDescent="0.3">
      <c r="D158" s="4"/>
      <c r="E158" s="4" t="s">
        <v>101</v>
      </c>
      <c r="F158" s="4"/>
      <c r="G158" s="4"/>
      <c r="H158" s="5"/>
      <c r="I158" s="4"/>
      <c r="J158" s="5"/>
    </row>
    <row r="159" spans="4:10" x14ac:dyDescent="0.3">
      <c r="D159" s="4"/>
      <c r="E159" s="4"/>
      <c r="F159" s="4"/>
      <c r="G159" s="4"/>
      <c r="H159" s="5"/>
      <c r="I159" s="4"/>
      <c r="J159" s="5"/>
    </row>
    <row r="160" spans="4:10" x14ac:dyDescent="0.3">
      <c r="D160" s="4"/>
      <c r="E160" s="4" t="s">
        <v>121</v>
      </c>
      <c r="F160" s="4"/>
      <c r="G160" s="4"/>
      <c r="H160" s="5"/>
      <c r="I160" s="4"/>
      <c r="J160" s="5"/>
    </row>
    <row r="161" spans="1:10" x14ac:dyDescent="0.3">
      <c r="D161" s="4"/>
      <c r="E161" s="4" t="s">
        <v>122</v>
      </c>
      <c r="F161" s="4"/>
      <c r="G161" s="4"/>
      <c r="H161" s="5"/>
      <c r="I161" s="4"/>
      <c r="J161" s="5"/>
    </row>
    <row r="162" spans="1:10" x14ac:dyDescent="0.3">
      <c r="D162" s="4"/>
      <c r="E162" s="4" t="s">
        <v>123</v>
      </c>
      <c r="F162" s="4"/>
      <c r="G162" s="4"/>
      <c r="H162" s="5"/>
      <c r="I162" s="4"/>
      <c r="J162" s="5"/>
    </row>
    <row r="163" spans="1:10" x14ac:dyDescent="0.3">
      <c r="D163" s="4"/>
      <c r="E163" s="4"/>
      <c r="F163" s="4"/>
      <c r="G163" s="4"/>
      <c r="H163" s="5"/>
      <c r="I163" s="4"/>
      <c r="J163" s="5"/>
    </row>
    <row r="164" spans="1:10" x14ac:dyDescent="0.3">
      <c r="D164" s="4"/>
      <c r="E164" s="5" t="s">
        <v>26</v>
      </c>
      <c r="F164" s="4"/>
      <c r="G164" s="4"/>
      <c r="H164" s="5"/>
      <c r="I164" s="4"/>
      <c r="J164" s="5"/>
    </row>
    <row r="165" spans="1:10" x14ac:dyDescent="0.3">
      <c r="D165" s="4"/>
      <c r="E165" s="4" t="s">
        <v>120</v>
      </c>
      <c r="F165" s="4"/>
      <c r="G165" s="4"/>
      <c r="H165" s="4"/>
      <c r="I165" s="4"/>
      <c r="J165" s="5"/>
    </row>
    <row r="166" spans="1:10" x14ac:dyDescent="0.3">
      <c r="D166" s="4"/>
      <c r="E166" s="4" t="s">
        <v>99</v>
      </c>
      <c r="F166" s="4"/>
      <c r="G166" s="4"/>
      <c r="H166" s="5"/>
      <c r="I166" s="4"/>
      <c r="J166" s="5"/>
    </row>
    <row r="167" spans="1:10" x14ac:dyDescent="0.3">
      <c r="D167" s="4"/>
      <c r="E167" s="4" t="s">
        <v>100</v>
      </c>
      <c r="F167" s="4"/>
      <c r="G167" s="4"/>
      <c r="H167" s="4"/>
      <c r="I167" s="4"/>
      <c r="J167" s="5"/>
    </row>
    <row r="168" spans="1:10" x14ac:dyDescent="0.3">
      <c r="D168" s="4"/>
      <c r="E168" s="4" t="s">
        <v>101</v>
      </c>
      <c r="F168" s="4"/>
      <c r="G168" s="4"/>
      <c r="H168" s="5"/>
      <c r="I168" s="4"/>
      <c r="J168" s="5"/>
    </row>
    <row r="169" spans="1:10" x14ac:dyDescent="0.3">
      <c r="D169" s="4"/>
      <c r="E169" s="4"/>
      <c r="F169" s="4"/>
      <c r="G169" s="4"/>
      <c r="H169" s="4"/>
      <c r="I169" s="4"/>
      <c r="J169" s="4"/>
    </row>
    <row r="170" spans="1:10" x14ac:dyDescent="0.3">
      <c r="A170" s="1" t="s">
        <v>52</v>
      </c>
      <c r="D170" s="4"/>
      <c r="E170" s="4" t="s">
        <v>104</v>
      </c>
      <c r="F170" s="4"/>
      <c r="G170" s="4"/>
      <c r="H170" s="5"/>
      <c r="I170" s="4"/>
      <c r="J170" s="5"/>
    </row>
    <row r="171" spans="1:10" x14ac:dyDescent="0.3">
      <c r="A171" t="s">
        <v>103</v>
      </c>
      <c r="D171" s="4"/>
      <c r="E171" s="4" t="s">
        <v>105</v>
      </c>
      <c r="F171" s="4"/>
      <c r="G171" s="4"/>
      <c r="H171" s="5"/>
      <c r="I171" s="4"/>
      <c r="J171" s="5"/>
    </row>
    <row r="172" spans="1:10" x14ac:dyDescent="0.3">
      <c r="D172" s="4"/>
      <c r="E172" s="4" t="s">
        <v>106</v>
      </c>
      <c r="F172" s="4"/>
      <c r="G172" s="4"/>
      <c r="H172" s="5"/>
      <c r="I172" s="4"/>
      <c r="J172" s="5"/>
    </row>
    <row r="173" spans="1:10" x14ac:dyDescent="0.3">
      <c r="D173" s="4"/>
      <c r="E173" s="4"/>
      <c r="F173" s="4"/>
      <c r="G173" s="4"/>
      <c r="H173" s="5"/>
      <c r="I173" s="4"/>
      <c r="J173" s="5"/>
    </row>
    <row r="174" spans="1:10" x14ac:dyDescent="0.3">
      <c r="D174" s="4"/>
      <c r="E174" s="5" t="s">
        <v>26</v>
      </c>
      <c r="F174" s="4"/>
      <c r="G174" s="4"/>
      <c r="H174" s="4"/>
      <c r="I174" s="4"/>
      <c r="J174" s="4"/>
    </row>
    <row r="175" spans="1:10" x14ac:dyDescent="0.3">
      <c r="D175" s="4"/>
      <c r="E175" s="4" t="s">
        <v>72</v>
      </c>
      <c r="F175" s="4"/>
      <c r="G175" s="4"/>
      <c r="H175" s="4"/>
      <c r="I175" s="4"/>
      <c r="J175" s="5"/>
    </row>
    <row r="176" spans="1:10" x14ac:dyDescent="0.3">
      <c r="D176" s="4"/>
      <c r="E176" s="4" t="s">
        <v>73</v>
      </c>
      <c r="F176" s="4"/>
      <c r="G176" s="4"/>
      <c r="H176" s="5"/>
      <c r="I176" s="4"/>
      <c r="J176" s="4"/>
    </row>
    <row r="177" spans="1:10" x14ac:dyDescent="0.3">
      <c r="A177" s="3"/>
      <c r="B177" s="1"/>
      <c r="D177" s="4"/>
      <c r="E177" s="4" t="s">
        <v>74</v>
      </c>
      <c r="F177" s="4"/>
      <c r="G177" s="4"/>
      <c r="H177" s="5"/>
      <c r="I177" s="4"/>
      <c r="J177" s="5"/>
    </row>
    <row r="178" spans="1:10" x14ac:dyDescent="0.3">
      <c r="D178" s="4"/>
      <c r="E178" s="4" t="s">
        <v>75</v>
      </c>
      <c r="F178" s="4"/>
      <c r="G178" s="4"/>
      <c r="H178" s="5"/>
      <c r="I178" s="4"/>
      <c r="J178" s="4"/>
    </row>
    <row r="179" spans="1:10" x14ac:dyDescent="0.3">
      <c r="D179" s="4"/>
      <c r="E179" s="4"/>
      <c r="F179" s="4"/>
      <c r="G179" s="4"/>
      <c r="H179" s="5"/>
      <c r="I179" s="4"/>
      <c r="J179" s="4"/>
    </row>
    <row r="180" spans="1:10" x14ac:dyDescent="0.3">
      <c r="A180" t="s">
        <v>103</v>
      </c>
      <c r="D180" s="4"/>
      <c r="E180" s="4" t="s">
        <v>180</v>
      </c>
      <c r="F180" s="4"/>
      <c r="G180" s="4"/>
      <c r="H180" s="5"/>
      <c r="I180" s="4"/>
      <c r="J180" s="4"/>
    </row>
    <row r="181" spans="1:10" x14ac:dyDescent="0.3">
      <c r="D181" s="4"/>
      <c r="E181" s="4" t="s">
        <v>181</v>
      </c>
      <c r="F181" s="4"/>
      <c r="G181" s="4"/>
      <c r="H181" s="5"/>
      <c r="I181" s="4"/>
      <c r="J181" s="4"/>
    </row>
    <row r="182" spans="1:10" x14ac:dyDescent="0.3">
      <c r="D182" s="4"/>
      <c r="E182" s="4"/>
      <c r="F182" s="4"/>
      <c r="G182" s="4"/>
      <c r="H182" s="5"/>
      <c r="I182" s="4"/>
      <c r="J182" s="4"/>
    </row>
    <row r="183" spans="1:10" x14ac:dyDescent="0.3">
      <c r="D183" s="4"/>
      <c r="E183" s="5" t="s">
        <v>26</v>
      </c>
      <c r="F183" s="4"/>
      <c r="G183" s="4"/>
      <c r="H183" s="5"/>
      <c r="I183" s="4"/>
      <c r="J183" s="4"/>
    </row>
    <row r="184" spans="1:10" x14ac:dyDescent="0.3">
      <c r="D184" s="4"/>
      <c r="E184" s="4" t="s">
        <v>80</v>
      </c>
      <c r="F184" s="4"/>
      <c r="G184" s="7"/>
      <c r="H184" s="5"/>
      <c r="I184" s="4"/>
      <c r="J184" s="4"/>
    </row>
    <row r="185" spans="1:10" x14ac:dyDescent="0.3">
      <c r="D185" s="4"/>
      <c r="E185" s="4" t="s">
        <v>81</v>
      </c>
      <c r="F185" s="4"/>
      <c r="G185" s="7"/>
      <c r="H185" s="5"/>
      <c r="I185" s="4"/>
      <c r="J185" s="4"/>
    </row>
    <row r="186" spans="1:10" x14ac:dyDescent="0.3">
      <c r="D186" s="4"/>
      <c r="E186" s="4" t="s">
        <v>116</v>
      </c>
      <c r="F186" s="4"/>
      <c r="G186" s="4"/>
      <c r="H186" s="4"/>
      <c r="I186" s="4"/>
      <c r="J186" s="4"/>
    </row>
    <row r="187" spans="1:10" x14ac:dyDescent="0.3">
      <c r="D187" s="4"/>
      <c r="E187" s="4"/>
      <c r="F187" s="4"/>
      <c r="G187" s="4"/>
      <c r="H187" s="5"/>
      <c r="I187" s="4"/>
      <c r="J187" s="4"/>
    </row>
    <row r="188" spans="1:10" x14ac:dyDescent="0.3">
      <c r="A188" s="1" t="s">
        <v>33</v>
      </c>
      <c r="D188" s="4"/>
      <c r="E188" s="4" t="s">
        <v>160</v>
      </c>
      <c r="F188" s="4"/>
      <c r="G188" s="4"/>
      <c r="H188" s="5"/>
      <c r="I188" s="4"/>
      <c r="J188" s="4"/>
    </row>
    <row r="189" spans="1:10" x14ac:dyDescent="0.3">
      <c r="A189" t="s">
        <v>159</v>
      </c>
      <c r="D189" s="4"/>
      <c r="E189" s="4" t="s">
        <v>161</v>
      </c>
      <c r="F189" s="4"/>
      <c r="G189" s="4"/>
      <c r="H189" s="5"/>
      <c r="I189" s="4"/>
      <c r="J189" s="4"/>
    </row>
    <row r="190" spans="1:10" x14ac:dyDescent="0.3">
      <c r="D190" s="4"/>
      <c r="E190" s="4" t="s">
        <v>162</v>
      </c>
      <c r="F190" s="4"/>
      <c r="G190" s="4"/>
      <c r="H190" s="5"/>
      <c r="I190" s="4"/>
      <c r="J190" s="4"/>
    </row>
    <row r="191" spans="1:10" x14ac:dyDescent="0.3">
      <c r="D191" s="4"/>
      <c r="E191" s="4"/>
      <c r="F191" s="4"/>
      <c r="G191" s="4"/>
      <c r="H191" s="5"/>
      <c r="I191" s="4"/>
      <c r="J191" s="4"/>
    </row>
    <row r="192" spans="1:10" x14ac:dyDescent="0.3">
      <c r="D192" s="4"/>
      <c r="E192" s="5" t="s">
        <v>26</v>
      </c>
      <c r="F192" s="4"/>
      <c r="G192" s="4"/>
      <c r="H192" s="5"/>
      <c r="I192" s="4"/>
      <c r="J192" s="4"/>
    </row>
    <row r="193" spans="1:10" x14ac:dyDescent="0.3">
      <c r="D193" s="4"/>
      <c r="E193" s="4" t="s">
        <v>80</v>
      </c>
      <c r="F193" s="4"/>
      <c r="G193" s="7"/>
      <c r="H193" s="5"/>
      <c r="I193" s="4"/>
      <c r="J193" s="4"/>
    </row>
    <row r="194" spans="1:10" x14ac:dyDescent="0.3">
      <c r="D194" s="4"/>
      <c r="E194" s="4" t="s">
        <v>81</v>
      </c>
      <c r="F194" s="4"/>
      <c r="G194" s="7"/>
      <c r="H194" s="5"/>
      <c r="I194" s="4"/>
      <c r="J194" s="4"/>
    </row>
    <row r="195" spans="1:10" x14ac:dyDescent="0.3">
      <c r="D195" s="4"/>
      <c r="E195" s="4" t="s">
        <v>163</v>
      </c>
      <c r="F195" s="4"/>
      <c r="G195" s="4"/>
      <c r="H195" s="4"/>
      <c r="I195" s="4"/>
      <c r="J195" s="4"/>
    </row>
    <row r="196" spans="1:10" x14ac:dyDescent="0.3">
      <c r="D196" s="4"/>
      <c r="E196" s="4"/>
      <c r="F196" s="4"/>
      <c r="G196" s="4"/>
      <c r="H196" s="5"/>
      <c r="I196" s="4"/>
      <c r="J196" s="4"/>
    </row>
    <row r="197" spans="1:10" x14ac:dyDescent="0.3">
      <c r="A197" s="1" t="s">
        <v>37</v>
      </c>
      <c r="D197" s="4"/>
      <c r="E197" s="4" t="s">
        <v>110</v>
      </c>
      <c r="F197" s="4"/>
      <c r="G197" s="4"/>
      <c r="H197" s="5"/>
      <c r="I197" s="4"/>
      <c r="J197" s="5"/>
    </row>
    <row r="198" spans="1:10" x14ac:dyDescent="0.3">
      <c r="A198" t="s">
        <v>109</v>
      </c>
      <c r="D198" s="4"/>
      <c r="E198" s="4" t="s">
        <v>111</v>
      </c>
      <c r="F198" s="4"/>
      <c r="G198" s="4"/>
      <c r="H198" s="5"/>
      <c r="I198" s="4"/>
      <c r="J198" s="5"/>
    </row>
    <row r="199" spans="1:10" x14ac:dyDescent="0.3">
      <c r="D199" s="4"/>
      <c r="E199" s="4"/>
      <c r="F199" s="4"/>
      <c r="G199" s="4"/>
      <c r="H199" s="5"/>
      <c r="I199" s="4"/>
      <c r="J199" s="5"/>
    </row>
    <row r="200" spans="1:10" x14ac:dyDescent="0.3">
      <c r="D200" s="4"/>
      <c r="E200" s="5" t="s">
        <v>26</v>
      </c>
      <c r="F200" s="4"/>
      <c r="G200" s="4"/>
      <c r="H200" s="5"/>
      <c r="I200" s="4"/>
      <c r="J200" s="5"/>
    </row>
    <row r="201" spans="1:10" x14ac:dyDescent="0.3">
      <c r="D201" s="4"/>
      <c r="E201" s="4" t="s">
        <v>80</v>
      </c>
      <c r="F201" s="4"/>
      <c r="G201" s="7"/>
      <c r="H201" s="5"/>
      <c r="I201" s="4"/>
      <c r="J201" s="4"/>
    </row>
    <row r="202" spans="1:10" x14ac:dyDescent="0.3">
      <c r="D202" s="4"/>
      <c r="E202" s="4" t="s">
        <v>81</v>
      </c>
      <c r="F202" s="4"/>
      <c r="G202" s="7"/>
      <c r="H202" s="5"/>
      <c r="I202" s="4"/>
      <c r="J202" s="5"/>
    </row>
    <row r="203" spans="1:10" x14ac:dyDescent="0.3">
      <c r="D203" s="4"/>
      <c r="E203" s="4" t="s">
        <v>112</v>
      </c>
      <c r="F203" s="4"/>
      <c r="G203" s="4"/>
      <c r="H203" s="4"/>
      <c r="I203" s="4"/>
      <c r="J203" s="4"/>
    </row>
    <row r="204" spans="1:10" x14ac:dyDescent="0.3">
      <c r="A204" s="3"/>
      <c r="B204" s="1"/>
      <c r="D204" s="4"/>
      <c r="E204" s="4"/>
      <c r="F204" s="4"/>
      <c r="G204" s="4"/>
      <c r="H204" s="5"/>
      <c r="I204" s="4"/>
      <c r="J204" s="5"/>
    </row>
    <row r="205" spans="1:10" x14ac:dyDescent="0.3">
      <c r="A205" s="1" t="s">
        <v>41</v>
      </c>
      <c r="D205" s="4"/>
      <c r="E205" s="4" t="s">
        <v>130</v>
      </c>
      <c r="F205" s="4"/>
      <c r="G205" s="4"/>
      <c r="H205" s="4"/>
      <c r="I205" s="4"/>
      <c r="J205" s="4"/>
    </row>
    <row r="206" spans="1:10" x14ac:dyDescent="0.3">
      <c r="A206" t="s">
        <v>124</v>
      </c>
      <c r="D206" s="4"/>
      <c r="E206" s="4" t="s">
        <v>131</v>
      </c>
      <c r="F206" s="4"/>
      <c r="G206" s="4"/>
      <c r="H206" s="5"/>
      <c r="I206" s="4"/>
      <c r="J206" s="5"/>
    </row>
    <row r="207" spans="1:10" x14ac:dyDescent="0.3">
      <c r="D207" s="4"/>
      <c r="E207" s="4" t="s">
        <v>132</v>
      </c>
      <c r="F207" s="4"/>
      <c r="G207" s="4"/>
      <c r="H207" s="5"/>
      <c r="I207" s="4"/>
      <c r="J207" s="5"/>
    </row>
    <row r="208" spans="1:10" x14ac:dyDescent="0.3">
      <c r="D208" s="4"/>
      <c r="E208" s="4"/>
      <c r="F208" s="4"/>
      <c r="G208" s="4"/>
      <c r="H208" s="4"/>
      <c r="I208" s="4"/>
      <c r="J208" s="4"/>
    </row>
    <row r="209" spans="1:10" x14ac:dyDescent="0.3">
      <c r="D209" s="4"/>
      <c r="E209" s="5" t="s">
        <v>26</v>
      </c>
      <c r="F209" s="4"/>
      <c r="G209" s="4"/>
      <c r="H209" s="4"/>
      <c r="I209" s="4"/>
      <c r="J209" s="4"/>
    </row>
    <row r="210" spans="1:10" x14ac:dyDescent="0.3">
      <c r="D210" s="4"/>
      <c r="E210" s="4" t="s">
        <v>126</v>
      </c>
      <c r="F210" s="4"/>
      <c r="G210" s="4"/>
      <c r="H210" s="4"/>
      <c r="I210" s="4"/>
      <c r="J210" s="4"/>
    </row>
    <row r="211" spans="1:10" x14ac:dyDescent="0.3">
      <c r="D211" s="4"/>
      <c r="E211" s="4" t="s">
        <v>127</v>
      </c>
      <c r="F211" s="4"/>
      <c r="G211" s="4"/>
      <c r="H211" s="5"/>
      <c r="I211" s="4"/>
      <c r="J211" s="4"/>
    </row>
    <row r="212" spans="1:10" x14ac:dyDescent="0.3">
      <c r="D212" s="4"/>
      <c r="E212" s="4" t="s">
        <v>129</v>
      </c>
      <c r="F212" s="4"/>
      <c r="G212" s="4"/>
      <c r="H212" s="4"/>
      <c r="I212" s="4"/>
      <c r="J212" s="4"/>
    </row>
    <row r="213" spans="1:10" x14ac:dyDescent="0.3">
      <c r="D213" s="4"/>
      <c r="E213" s="4" t="s">
        <v>128</v>
      </c>
      <c r="F213" s="4"/>
      <c r="G213" s="4"/>
      <c r="H213" s="5"/>
      <c r="I213" s="4"/>
      <c r="J213" s="5"/>
    </row>
    <row r="214" spans="1:10" x14ac:dyDescent="0.3">
      <c r="D214" s="4"/>
      <c r="E214" s="4"/>
      <c r="F214" s="4"/>
      <c r="G214" s="4"/>
      <c r="H214" s="4"/>
      <c r="I214" s="4"/>
      <c r="J214" s="4"/>
    </row>
    <row r="215" spans="1:10" x14ac:dyDescent="0.3">
      <c r="A215" t="s">
        <v>125</v>
      </c>
      <c r="D215" s="4"/>
      <c r="E215" s="4" t="s">
        <v>133</v>
      </c>
      <c r="F215" s="4"/>
      <c r="G215" s="4"/>
      <c r="H215" s="4"/>
      <c r="I215" s="4"/>
      <c r="J215" s="4"/>
    </row>
    <row r="216" spans="1:10" x14ac:dyDescent="0.3">
      <c r="D216" s="4"/>
      <c r="E216" s="4" t="s">
        <v>134</v>
      </c>
      <c r="F216" s="4"/>
      <c r="G216" s="4"/>
      <c r="H216" s="4"/>
      <c r="I216" s="4"/>
      <c r="J216" s="4"/>
    </row>
    <row r="217" spans="1:10" x14ac:dyDescent="0.3">
      <c r="D217" s="4"/>
      <c r="E217" s="4" t="s">
        <v>135</v>
      </c>
      <c r="F217" s="4"/>
      <c r="G217" s="4"/>
      <c r="H217" s="4"/>
      <c r="I217" s="4"/>
      <c r="J217" s="4"/>
    </row>
    <row r="218" spans="1:10" x14ac:dyDescent="0.3">
      <c r="D218" s="4"/>
      <c r="E218" s="4"/>
      <c r="F218" s="4"/>
      <c r="G218" s="4"/>
      <c r="H218" s="4"/>
      <c r="I218" s="4"/>
      <c r="J218" s="4"/>
    </row>
    <row r="219" spans="1:10" x14ac:dyDescent="0.3">
      <c r="D219" s="4"/>
      <c r="E219" s="5" t="s">
        <v>26</v>
      </c>
      <c r="F219" s="4"/>
      <c r="G219" s="4"/>
      <c r="H219" s="4"/>
      <c r="I219" s="4"/>
      <c r="J219" s="4"/>
    </row>
    <row r="220" spans="1:10" x14ac:dyDescent="0.3">
      <c r="D220" s="4"/>
      <c r="E220" s="4" t="s">
        <v>126</v>
      </c>
      <c r="F220" s="4"/>
      <c r="G220" s="4"/>
      <c r="H220" s="4"/>
      <c r="I220" s="4"/>
      <c r="J220" s="5"/>
    </row>
    <row r="221" spans="1:10" x14ac:dyDescent="0.3">
      <c r="D221" s="4"/>
      <c r="E221" s="4" t="s">
        <v>127</v>
      </c>
      <c r="F221" s="4"/>
      <c r="G221" s="4"/>
      <c r="H221" s="5"/>
      <c r="I221" s="4"/>
      <c r="J221" s="5"/>
    </row>
    <row r="222" spans="1:10" x14ac:dyDescent="0.3">
      <c r="D222" s="4"/>
      <c r="E222" s="4" t="s">
        <v>129</v>
      </c>
      <c r="F222" s="4"/>
      <c r="G222" s="4"/>
      <c r="H222" s="4"/>
      <c r="I222" s="4"/>
      <c r="J222" s="4"/>
    </row>
    <row r="223" spans="1:10" x14ac:dyDescent="0.3">
      <c r="D223" s="4"/>
      <c r="E223" s="4" t="s">
        <v>128</v>
      </c>
      <c r="F223" s="4"/>
      <c r="G223" s="4"/>
      <c r="H223" s="5"/>
      <c r="I223" s="4"/>
      <c r="J223" s="5"/>
    </row>
    <row r="224" spans="1:10" x14ac:dyDescent="0.3">
      <c r="D224" s="4"/>
      <c r="E224" s="4"/>
      <c r="F224" s="4"/>
      <c r="G224" s="4"/>
      <c r="H224" s="4"/>
      <c r="I224" s="4"/>
      <c r="J224" s="4"/>
    </row>
    <row r="225" spans="1:12" x14ac:dyDescent="0.3">
      <c r="A225" s="1" t="s">
        <v>43</v>
      </c>
      <c r="D225" s="4"/>
      <c r="E225" s="4" t="s">
        <v>136</v>
      </c>
      <c r="F225" s="4"/>
      <c r="G225" s="4"/>
      <c r="H225" s="4"/>
      <c r="I225" s="4"/>
      <c r="J225" s="4"/>
    </row>
    <row r="226" spans="1:12" x14ac:dyDescent="0.3">
      <c r="A226" t="s">
        <v>140</v>
      </c>
      <c r="D226" s="4"/>
      <c r="E226" s="4" t="s">
        <v>137</v>
      </c>
      <c r="F226" s="4"/>
      <c r="G226" s="4"/>
      <c r="H226" s="5"/>
      <c r="I226" s="4"/>
      <c r="J226" s="5"/>
    </row>
    <row r="227" spans="1:12" x14ac:dyDescent="0.3">
      <c r="D227" s="4"/>
      <c r="E227" s="4" t="s">
        <v>138</v>
      </c>
      <c r="F227" s="4"/>
      <c r="G227" s="4"/>
      <c r="H227" s="5"/>
      <c r="I227" s="4"/>
      <c r="J227" s="4"/>
    </row>
    <row r="228" spans="1:12" x14ac:dyDescent="0.3">
      <c r="D228" s="4"/>
      <c r="E228" s="4"/>
      <c r="F228" s="4"/>
      <c r="G228" s="4"/>
      <c r="H228" s="5"/>
      <c r="I228" s="4"/>
      <c r="J228" s="5"/>
    </row>
    <row r="229" spans="1:12" x14ac:dyDescent="0.3">
      <c r="D229" s="4"/>
      <c r="E229" s="5" t="s">
        <v>26</v>
      </c>
      <c r="F229" s="4"/>
      <c r="G229" s="4"/>
      <c r="H229" s="5"/>
      <c r="I229" s="4"/>
      <c r="J229" s="4"/>
    </row>
    <row r="230" spans="1:12" x14ac:dyDescent="0.3">
      <c r="D230" s="4"/>
      <c r="E230" s="4" t="s">
        <v>80</v>
      </c>
      <c r="F230" s="4"/>
      <c r="G230" s="7"/>
      <c r="H230" s="5"/>
      <c r="I230" s="4"/>
      <c r="J230" s="4"/>
    </row>
    <row r="231" spans="1:12" x14ac:dyDescent="0.3">
      <c r="D231" s="4"/>
      <c r="E231" s="4" t="s">
        <v>81</v>
      </c>
      <c r="F231" s="4"/>
      <c r="G231" s="7"/>
      <c r="H231" s="5"/>
      <c r="I231" s="4"/>
      <c r="J231" s="4"/>
    </row>
    <row r="232" spans="1:12" x14ac:dyDescent="0.3">
      <c r="A232" s="1"/>
      <c r="D232" s="5"/>
      <c r="E232" s="4" t="s">
        <v>139</v>
      </c>
      <c r="F232" s="4"/>
      <c r="G232" s="4"/>
      <c r="H232" s="4"/>
      <c r="I232" s="5"/>
      <c r="J232" s="5"/>
      <c r="L232" s="4"/>
    </row>
    <row r="233" spans="1:12" x14ac:dyDescent="0.3">
      <c r="A233" s="1"/>
      <c r="D233" s="5"/>
      <c r="E233" s="4"/>
      <c r="F233" s="4"/>
      <c r="G233" s="4"/>
      <c r="H233" s="4"/>
      <c r="I233" s="5"/>
      <c r="J233" s="5"/>
      <c r="L233" s="4"/>
    </row>
    <row r="234" spans="1:12" x14ac:dyDescent="0.3">
      <c r="A234" s="3" t="s">
        <v>141</v>
      </c>
      <c r="B234" s="3"/>
      <c r="D234" s="5"/>
      <c r="E234" s="4" t="s">
        <v>142</v>
      </c>
      <c r="F234" s="4"/>
      <c r="G234" s="4"/>
      <c r="H234" s="4"/>
      <c r="I234" s="5"/>
      <c r="J234" s="5"/>
      <c r="L234" s="4"/>
    </row>
    <row r="235" spans="1:12" x14ac:dyDescent="0.3">
      <c r="A235" s="1"/>
      <c r="D235" s="5"/>
      <c r="E235" s="4" t="s">
        <v>143</v>
      </c>
      <c r="F235" s="4"/>
      <c r="G235" s="4"/>
      <c r="H235" s="4"/>
      <c r="I235" s="5"/>
      <c r="J235" s="5"/>
      <c r="L235" s="4"/>
    </row>
    <row r="236" spans="1:12" x14ac:dyDescent="0.3">
      <c r="A236" s="1"/>
      <c r="D236" s="5"/>
      <c r="E236" s="4"/>
      <c r="F236" s="4"/>
      <c r="G236" s="4"/>
      <c r="H236" s="4"/>
      <c r="I236" s="5"/>
      <c r="J236" s="5"/>
      <c r="L236" s="4"/>
    </row>
    <row r="237" spans="1:12" x14ac:dyDescent="0.3">
      <c r="A237" s="1"/>
      <c r="D237" s="5"/>
      <c r="E237" s="5" t="s">
        <v>26</v>
      </c>
      <c r="F237" s="4"/>
      <c r="G237" s="4"/>
      <c r="H237" s="5"/>
      <c r="I237" s="5"/>
      <c r="J237" s="5"/>
      <c r="L237" s="4"/>
    </row>
    <row r="238" spans="1:12" x14ac:dyDescent="0.3">
      <c r="A238" s="1"/>
      <c r="D238" s="5"/>
      <c r="E238" s="4" t="s">
        <v>80</v>
      </c>
      <c r="F238" s="4"/>
      <c r="G238" s="7"/>
      <c r="H238" s="5"/>
      <c r="I238" s="5"/>
      <c r="J238" s="5"/>
      <c r="L238" s="4"/>
    </row>
    <row r="239" spans="1:12" x14ac:dyDescent="0.3">
      <c r="A239" s="1"/>
      <c r="D239" s="5"/>
      <c r="E239" s="4" t="s">
        <v>81</v>
      </c>
      <c r="F239" s="4"/>
      <c r="G239" s="7"/>
      <c r="H239" s="5"/>
      <c r="I239" s="5"/>
      <c r="J239" s="5"/>
      <c r="L239" s="4"/>
    </row>
    <row r="240" spans="1:12" x14ac:dyDescent="0.3">
      <c r="A240" s="1"/>
      <c r="D240" s="5"/>
      <c r="E240" s="4" t="s">
        <v>112</v>
      </c>
      <c r="F240" s="4"/>
      <c r="G240" s="4"/>
      <c r="H240" s="4"/>
      <c r="I240" s="5"/>
      <c r="J240" s="5"/>
      <c r="L240" s="4"/>
    </row>
    <row r="241" spans="1:12" x14ac:dyDescent="0.3">
      <c r="A241" s="1"/>
      <c r="D241" s="5"/>
      <c r="E241" s="4"/>
      <c r="F241" s="4"/>
      <c r="G241" s="4"/>
      <c r="H241" s="4"/>
      <c r="I241" s="5"/>
      <c r="J241" s="5"/>
      <c r="L241" s="4"/>
    </row>
    <row r="242" spans="1:12" x14ac:dyDescent="0.3">
      <c r="A242" s="3" t="s">
        <v>144</v>
      </c>
      <c r="B242" s="3"/>
      <c r="D242" s="5"/>
      <c r="E242" s="4" t="s">
        <v>145</v>
      </c>
      <c r="F242" s="4"/>
      <c r="G242" s="4"/>
      <c r="H242" s="4"/>
      <c r="I242" s="5"/>
      <c r="J242" s="5"/>
      <c r="L242" s="4"/>
    </row>
    <row r="243" spans="1:12" x14ac:dyDescent="0.3">
      <c r="A243" s="1"/>
      <c r="D243" s="5"/>
      <c r="E243" s="4" t="s">
        <v>146</v>
      </c>
      <c r="F243" s="4"/>
      <c r="G243" s="4"/>
      <c r="H243" s="4"/>
      <c r="I243" s="5"/>
      <c r="J243" s="5"/>
      <c r="L243" s="4"/>
    </row>
    <row r="244" spans="1:12" x14ac:dyDescent="0.3">
      <c r="A244" s="1"/>
      <c r="D244" s="5"/>
      <c r="E244" s="4"/>
      <c r="F244" s="4"/>
      <c r="G244" s="4"/>
      <c r="H244" s="4"/>
      <c r="I244" s="5"/>
      <c r="J244" s="5"/>
      <c r="L244" s="4"/>
    </row>
    <row r="245" spans="1:12" x14ac:dyDescent="0.3">
      <c r="A245" s="1"/>
      <c r="D245" s="5"/>
      <c r="E245" s="5" t="s">
        <v>26</v>
      </c>
      <c r="F245" s="4"/>
      <c r="G245" s="4"/>
      <c r="H245" s="5"/>
      <c r="I245" s="5"/>
      <c r="J245" s="5"/>
      <c r="L245" s="4"/>
    </row>
    <row r="246" spans="1:12" x14ac:dyDescent="0.3">
      <c r="A246" s="1"/>
      <c r="D246" s="5"/>
      <c r="E246" s="4" t="s">
        <v>80</v>
      </c>
      <c r="F246" s="4"/>
      <c r="G246" s="7"/>
      <c r="H246" s="5"/>
      <c r="I246" s="5"/>
      <c r="J246" s="5"/>
      <c r="L246" s="4"/>
    </row>
    <row r="247" spans="1:12" x14ac:dyDescent="0.3">
      <c r="A247" s="1"/>
      <c r="D247" s="5"/>
      <c r="E247" s="4" t="s">
        <v>81</v>
      </c>
      <c r="F247" s="4"/>
      <c r="G247" s="7"/>
      <c r="H247" s="5"/>
      <c r="I247" s="5"/>
      <c r="J247" s="5"/>
      <c r="L247" s="4"/>
    </row>
    <row r="248" spans="1:12" x14ac:dyDescent="0.3">
      <c r="A248" s="1"/>
      <c r="D248" s="5"/>
      <c r="E248" s="4" t="s">
        <v>147</v>
      </c>
      <c r="F248" s="4"/>
      <c r="G248" s="4"/>
      <c r="H248" s="4"/>
      <c r="I248" s="5"/>
      <c r="J248" s="5"/>
      <c r="L248" s="4"/>
    </row>
    <row r="249" spans="1:12" x14ac:dyDescent="0.3">
      <c r="A249" s="1"/>
      <c r="D249" s="5"/>
      <c r="E249" s="4"/>
      <c r="F249" s="4"/>
      <c r="G249" s="4"/>
      <c r="H249" s="4"/>
      <c r="I249" s="5"/>
      <c r="J249" s="5"/>
      <c r="L249" s="4"/>
    </row>
    <row r="250" spans="1:12" x14ac:dyDescent="0.3">
      <c r="A250" s="3" t="s">
        <v>148</v>
      </c>
      <c r="D250" s="5"/>
      <c r="E250" s="4" t="s">
        <v>156</v>
      </c>
      <c r="F250" s="4"/>
      <c r="G250" s="4"/>
      <c r="H250" s="4"/>
      <c r="I250" s="5"/>
      <c r="J250" s="5"/>
      <c r="L250" s="4"/>
    </row>
    <row r="251" spans="1:12" x14ac:dyDescent="0.3">
      <c r="A251" s="3" t="s">
        <v>149</v>
      </c>
      <c r="D251" s="5"/>
      <c r="E251" s="4" t="s">
        <v>157</v>
      </c>
      <c r="F251" s="4"/>
      <c r="G251" s="4"/>
      <c r="H251" s="4"/>
      <c r="I251" s="5"/>
      <c r="J251" s="5"/>
      <c r="L251" s="4"/>
    </row>
    <row r="252" spans="1:12" x14ac:dyDescent="0.3">
      <c r="A252" s="3" t="s">
        <v>150</v>
      </c>
      <c r="D252" s="5"/>
      <c r="E252" s="4" t="s">
        <v>158</v>
      </c>
      <c r="F252" s="4"/>
      <c r="G252" s="4"/>
      <c r="H252" s="4"/>
      <c r="I252" s="5"/>
      <c r="J252" s="5"/>
      <c r="L252" s="4"/>
    </row>
    <row r="253" spans="1:12" x14ac:dyDescent="0.3">
      <c r="A253" s="3" t="s">
        <v>151</v>
      </c>
      <c r="D253" s="5"/>
      <c r="E253" s="4"/>
      <c r="F253" s="4"/>
      <c r="G253" s="4"/>
      <c r="H253" s="4"/>
      <c r="I253" s="5"/>
      <c r="J253" s="5"/>
      <c r="L253" s="4"/>
    </row>
    <row r="254" spans="1:12" x14ac:dyDescent="0.3">
      <c r="A254" s="3"/>
      <c r="D254" s="5"/>
      <c r="E254" s="4"/>
      <c r="F254" s="4"/>
      <c r="G254" s="4"/>
      <c r="H254" s="4"/>
      <c r="I254" s="5"/>
      <c r="J254" s="5"/>
      <c r="L254" s="4"/>
    </row>
    <row r="255" spans="1:12" x14ac:dyDescent="0.3">
      <c r="A255" s="3"/>
      <c r="D255" s="5"/>
      <c r="E255" s="4"/>
      <c r="F255" s="4"/>
      <c r="G255" s="4"/>
      <c r="H255" s="4"/>
      <c r="I255" s="5"/>
      <c r="J255" s="5"/>
      <c r="L255" s="4"/>
    </row>
    <row r="256" spans="1:12" x14ac:dyDescent="0.3">
      <c r="A256" s="3" t="s">
        <v>152</v>
      </c>
      <c r="D256" s="5"/>
      <c r="E256" s="5" t="s">
        <v>26</v>
      </c>
      <c r="F256" s="4"/>
      <c r="G256" s="4"/>
      <c r="H256" s="4"/>
      <c r="I256" s="5"/>
      <c r="J256" s="5"/>
      <c r="L256" s="4"/>
    </row>
    <row r="257" spans="1:12" x14ac:dyDescent="0.3">
      <c r="A257" s="3" t="s">
        <v>153</v>
      </c>
      <c r="D257" s="5"/>
      <c r="E257" s="4" t="s">
        <v>72</v>
      </c>
      <c r="F257" s="4"/>
      <c r="G257" s="4"/>
      <c r="H257" s="4"/>
      <c r="I257" s="5"/>
      <c r="J257" s="5"/>
      <c r="L257" s="4"/>
    </row>
    <row r="258" spans="1:12" x14ac:dyDescent="0.3">
      <c r="A258" s="3" t="s">
        <v>154</v>
      </c>
      <c r="D258" s="5"/>
      <c r="E258" s="4" t="s">
        <v>73</v>
      </c>
      <c r="F258" s="4"/>
      <c r="G258" s="4"/>
      <c r="H258" s="5"/>
      <c r="I258" s="5"/>
      <c r="J258" s="5"/>
      <c r="L258" s="4"/>
    </row>
    <row r="259" spans="1:12" x14ac:dyDescent="0.3">
      <c r="A259" s="3" t="s">
        <v>155</v>
      </c>
      <c r="D259" s="7"/>
      <c r="E259" s="4" t="s">
        <v>74</v>
      </c>
      <c r="F259" s="4"/>
      <c r="G259" s="4"/>
      <c r="H259" s="5"/>
      <c r="I259" s="4"/>
      <c r="J259" s="4"/>
      <c r="L259" s="4"/>
    </row>
    <row r="260" spans="1:12" x14ac:dyDescent="0.3">
      <c r="A260" s="3"/>
      <c r="D260" s="7"/>
      <c r="E260" s="4" t="s">
        <v>75</v>
      </c>
      <c r="F260" s="4"/>
      <c r="G260" s="4"/>
      <c r="H260" s="5"/>
      <c r="I260" s="4"/>
      <c r="J260" s="4"/>
      <c r="L260" s="4"/>
    </row>
    <row r="261" spans="1:12" x14ac:dyDescent="0.3">
      <c r="A261" s="3"/>
      <c r="D261" s="7"/>
      <c r="E261" s="7"/>
      <c r="F261" s="7"/>
      <c r="G261" s="7"/>
      <c r="H261" s="10"/>
      <c r="I261" s="4"/>
      <c r="J261" s="4"/>
      <c r="L261" s="4"/>
    </row>
    <row r="262" spans="1:12" x14ac:dyDescent="0.3">
      <c r="A262" s="3" t="s">
        <v>168</v>
      </c>
      <c r="D262" s="7"/>
      <c r="E262" s="7" t="s">
        <v>169</v>
      </c>
      <c r="F262" s="7"/>
      <c r="G262" s="7"/>
      <c r="H262" s="10"/>
      <c r="I262" s="4"/>
      <c r="J262" s="4"/>
      <c r="L262" s="4"/>
    </row>
    <row r="263" spans="1:12" x14ac:dyDescent="0.3">
      <c r="A263" s="3"/>
      <c r="D263" s="7"/>
      <c r="E263" s="7" t="s">
        <v>170</v>
      </c>
      <c r="F263" s="7"/>
      <c r="G263" s="7"/>
      <c r="H263" s="10"/>
      <c r="I263" s="4"/>
      <c r="J263" s="4"/>
      <c r="L263" s="4"/>
    </row>
    <row r="264" spans="1:12" x14ac:dyDescent="0.3">
      <c r="A264" s="3"/>
      <c r="D264" s="7"/>
      <c r="E264" s="7" t="s">
        <v>171</v>
      </c>
      <c r="F264" s="7"/>
      <c r="G264" s="7"/>
      <c r="H264" s="10"/>
      <c r="I264" s="4"/>
      <c r="J264" s="4"/>
      <c r="L264" s="4"/>
    </row>
    <row r="265" spans="1:12" x14ac:dyDescent="0.3">
      <c r="A265" s="3"/>
      <c r="D265" s="7"/>
      <c r="E265" s="7"/>
      <c r="F265" s="7"/>
      <c r="G265" s="7"/>
      <c r="H265" s="10"/>
      <c r="I265" s="4"/>
      <c r="J265" s="4"/>
      <c r="L265" s="4"/>
    </row>
    <row r="266" spans="1:12" x14ac:dyDescent="0.3">
      <c r="A266" s="3"/>
      <c r="D266" s="7"/>
      <c r="E266" s="5" t="s">
        <v>26</v>
      </c>
      <c r="F266" s="7"/>
      <c r="G266" s="7"/>
      <c r="H266" s="10"/>
      <c r="I266" s="4"/>
      <c r="J266" s="4"/>
      <c r="L266" s="4"/>
    </row>
    <row r="267" spans="1:12" x14ac:dyDescent="0.3">
      <c r="A267" s="3"/>
      <c r="D267" s="7"/>
      <c r="E267" s="7" t="s">
        <v>172</v>
      </c>
      <c r="F267" s="7"/>
      <c r="G267" s="7"/>
      <c r="H267" s="10"/>
      <c r="I267" s="4"/>
      <c r="J267" s="4"/>
      <c r="L267" s="4"/>
    </row>
    <row r="268" spans="1:12" x14ac:dyDescent="0.3">
      <c r="A268" s="3"/>
      <c r="D268" s="7"/>
      <c r="E268" s="7" t="s">
        <v>173</v>
      </c>
      <c r="F268" s="7"/>
      <c r="G268" s="7"/>
      <c r="H268" s="10"/>
      <c r="I268" s="4"/>
      <c r="J268" s="4"/>
      <c r="L268" s="4"/>
    </row>
    <row r="269" spans="1:12" x14ac:dyDescent="0.3">
      <c r="A269" s="3"/>
      <c r="D269" s="7"/>
      <c r="E269" s="7" t="s">
        <v>174</v>
      </c>
      <c r="F269" s="7"/>
      <c r="G269" s="7"/>
      <c r="H269" s="10"/>
      <c r="I269" s="4"/>
      <c r="J269" s="4"/>
      <c r="L269" s="4"/>
    </row>
    <row r="270" spans="1:12" x14ac:dyDescent="0.3">
      <c r="A270" s="3"/>
      <c r="D270" s="7"/>
      <c r="E270" s="7" t="s">
        <v>175</v>
      </c>
      <c r="F270" s="7"/>
      <c r="G270" s="7"/>
      <c r="H270" s="10"/>
      <c r="I270" s="4"/>
      <c r="J270" s="4"/>
      <c r="L270" s="4"/>
    </row>
    <row r="271" spans="1:12" x14ac:dyDescent="0.3">
      <c r="A271" s="3"/>
      <c r="D271" s="7"/>
      <c r="E271" s="7"/>
      <c r="F271" s="7"/>
      <c r="G271" s="7"/>
      <c r="H271" s="10"/>
      <c r="I271" s="4"/>
      <c r="J271" s="4"/>
      <c r="L271" s="4"/>
    </row>
    <row r="272" spans="1:12" x14ac:dyDescent="0.3">
      <c r="A272" s="1" t="s">
        <v>25</v>
      </c>
      <c r="D272" s="4"/>
      <c r="E272" s="4"/>
      <c r="F272" s="4"/>
      <c r="G272" s="4"/>
      <c r="H272" s="4"/>
      <c r="I272" s="4"/>
      <c r="J272" s="4"/>
    </row>
    <row r="273" spans="1:10" x14ac:dyDescent="0.3">
      <c r="A273" s="1"/>
      <c r="D273" s="4"/>
      <c r="E273" s="4"/>
      <c r="F273" s="4"/>
      <c r="G273" s="4"/>
      <c r="H273" s="4"/>
      <c r="I273" s="4"/>
      <c r="J273" s="4"/>
    </row>
    <row r="274" spans="1:10" x14ac:dyDescent="0.3">
      <c r="A274" s="1"/>
      <c r="D274" s="4" t="s">
        <v>3</v>
      </c>
      <c r="E274" s="4"/>
      <c r="F274" s="4" t="s">
        <v>5</v>
      </c>
      <c r="G274" s="4"/>
      <c r="H274" s="4" t="s">
        <v>183</v>
      </c>
      <c r="I274" s="4"/>
      <c r="J274" s="4"/>
    </row>
    <row r="275" spans="1:10" x14ac:dyDescent="0.3">
      <c r="A275" s="1"/>
      <c r="D275" s="4" t="s">
        <v>4</v>
      </c>
      <c r="E275" s="4"/>
      <c r="F275" s="4" t="s">
        <v>165</v>
      </c>
      <c r="G275" s="4"/>
      <c r="H275" s="4" t="s">
        <v>166</v>
      </c>
      <c r="I275" s="4"/>
      <c r="J275" s="4"/>
    </row>
    <row r="276" spans="1:10" x14ac:dyDescent="0.3">
      <c r="D276" s="4" t="s">
        <v>164</v>
      </c>
      <c r="E276" s="4"/>
      <c r="F276" s="4"/>
      <c r="G276" s="4"/>
      <c r="H276" s="4"/>
      <c r="I276" s="4"/>
      <c r="J276" s="4"/>
    </row>
    <row r="277" spans="1:10" x14ac:dyDescent="0.3">
      <c r="D277" s="4"/>
      <c r="E277" s="4"/>
      <c r="F277" s="4"/>
      <c r="G277" s="4"/>
      <c r="H277" s="4"/>
      <c r="I277" s="4"/>
      <c r="J277" s="4"/>
    </row>
    <row r="278" spans="1:10" x14ac:dyDescent="0.3">
      <c r="A278" t="s">
        <v>59</v>
      </c>
      <c r="D278" s="4">
        <f>60+100</f>
        <v>160</v>
      </c>
      <c r="E278" s="4"/>
      <c r="F278" s="4">
        <f>540+184.7+270</f>
        <v>994.7</v>
      </c>
      <c r="G278" s="4"/>
      <c r="H278" s="4">
        <f>D278+F278</f>
        <v>1154.7</v>
      </c>
      <c r="I278" s="4"/>
      <c r="J278" s="4"/>
    </row>
    <row r="279" spans="1:10" x14ac:dyDescent="0.3">
      <c r="D279" s="4"/>
      <c r="E279" s="4"/>
      <c r="F279" s="4"/>
      <c r="G279" s="4"/>
      <c r="H279" s="4"/>
      <c r="I279" s="4"/>
      <c r="J279" s="4"/>
    </row>
    <row r="280" spans="1:10" x14ac:dyDescent="0.3">
      <c r="A280" t="s">
        <v>60</v>
      </c>
      <c r="D280" s="4"/>
      <c r="E280" s="4"/>
      <c r="F280" s="4">
        <v>370.5</v>
      </c>
      <c r="G280" s="4"/>
      <c r="H280" s="4">
        <v>370.5</v>
      </c>
      <c r="I280" s="4"/>
      <c r="J280" s="4"/>
    </row>
    <row r="281" spans="1:10" x14ac:dyDescent="0.3">
      <c r="D281" s="4"/>
      <c r="E281" s="4"/>
      <c r="F281" s="4"/>
      <c r="G281" s="4"/>
      <c r="H281" s="4"/>
      <c r="I281" s="4"/>
      <c r="J281" s="4"/>
    </row>
    <row r="282" spans="1:10" x14ac:dyDescent="0.3">
      <c r="A282" t="s">
        <v>28</v>
      </c>
      <c r="D282" s="4"/>
      <c r="E282" s="4"/>
      <c r="F282" s="4">
        <v>4830</v>
      </c>
      <c r="G282" s="4"/>
      <c r="H282" s="4">
        <v>4830</v>
      </c>
      <c r="I282" s="4"/>
      <c r="J282" s="4"/>
    </row>
    <row r="283" spans="1:10" x14ac:dyDescent="0.3">
      <c r="A283" t="s">
        <v>27</v>
      </c>
      <c r="D283" s="4"/>
      <c r="E283" s="4"/>
      <c r="F283" s="4"/>
      <c r="G283" s="4"/>
      <c r="H283" s="4"/>
      <c r="I283" s="4"/>
      <c r="J283" s="4"/>
    </row>
    <row r="284" spans="1:10" x14ac:dyDescent="0.3">
      <c r="D284" s="4"/>
      <c r="E284" s="4"/>
      <c r="F284" s="4"/>
      <c r="G284" s="4"/>
      <c r="H284" s="4"/>
      <c r="I284" s="4"/>
      <c r="J284" s="4"/>
    </row>
    <row r="285" spans="1:10" x14ac:dyDescent="0.3">
      <c r="A285" t="s">
        <v>61</v>
      </c>
      <c r="D285" s="4"/>
      <c r="E285" s="4"/>
      <c r="F285" s="4">
        <f>980+200</f>
        <v>1180</v>
      </c>
      <c r="G285" s="4"/>
      <c r="H285" s="4">
        <v>1180</v>
      </c>
      <c r="I285" s="4"/>
      <c r="J285" s="4"/>
    </row>
    <row r="286" spans="1:10" x14ac:dyDescent="0.3">
      <c r="D286" s="4"/>
      <c r="E286" s="4"/>
      <c r="F286" s="4"/>
      <c r="G286" s="4"/>
      <c r="H286" s="4"/>
      <c r="I286" s="4"/>
      <c r="J286" s="4"/>
    </row>
    <row r="287" spans="1:10" x14ac:dyDescent="0.3">
      <c r="A287" t="s">
        <v>54</v>
      </c>
      <c r="D287" s="4"/>
      <c r="E287" s="4"/>
      <c r="F287" s="4">
        <f>130+2600</f>
        <v>2730</v>
      </c>
      <c r="G287" s="4"/>
      <c r="H287" s="4">
        <f t="shared" ref="H287" si="1">D287+F287</f>
        <v>2730</v>
      </c>
      <c r="I287" s="4"/>
      <c r="J287" s="4"/>
    </row>
    <row r="288" spans="1:10" x14ac:dyDescent="0.3">
      <c r="D288" s="4"/>
      <c r="E288" s="4"/>
      <c r="F288" s="4"/>
      <c r="G288" s="4"/>
      <c r="H288" s="4"/>
      <c r="I288" s="4"/>
      <c r="J288" s="4"/>
    </row>
    <row r="289" spans="1:10" x14ac:dyDescent="0.3">
      <c r="A289" t="s">
        <v>29</v>
      </c>
      <c r="D289" s="4"/>
      <c r="E289" s="4"/>
      <c r="F289" s="4">
        <v>13656</v>
      </c>
      <c r="G289" s="4"/>
      <c r="H289" s="7">
        <v>13656</v>
      </c>
      <c r="I289" s="4"/>
      <c r="J289" s="4"/>
    </row>
    <row r="290" spans="1:10" x14ac:dyDescent="0.3">
      <c r="D290" s="4"/>
      <c r="E290" s="4"/>
      <c r="F290" s="4"/>
      <c r="G290" s="4"/>
      <c r="H290" s="4"/>
      <c r="I290" s="4"/>
      <c r="J290" s="4"/>
    </row>
    <row r="291" spans="1:10" x14ac:dyDescent="0.3">
      <c r="A291" t="s">
        <v>63</v>
      </c>
      <c r="D291" s="4"/>
      <c r="E291" s="4"/>
      <c r="F291" s="4">
        <v>2320</v>
      </c>
      <c r="G291" s="4"/>
      <c r="H291" s="7">
        <f>D291+F291</f>
        <v>2320</v>
      </c>
      <c r="I291" s="4"/>
      <c r="J291" s="4"/>
    </row>
    <row r="292" spans="1:10" x14ac:dyDescent="0.3">
      <c r="D292" s="4"/>
      <c r="E292" s="4"/>
      <c r="F292" s="4"/>
      <c r="G292" s="4"/>
      <c r="H292" s="7"/>
      <c r="I292" s="4"/>
      <c r="J292" s="4"/>
    </row>
    <row r="293" spans="1:10" x14ac:dyDescent="0.3">
      <c r="A293" t="s">
        <v>30</v>
      </c>
      <c r="D293" s="4"/>
      <c r="E293" s="4"/>
      <c r="F293" s="4">
        <f>220+105+300+210+110+92</f>
        <v>1037</v>
      </c>
      <c r="G293" s="4"/>
      <c r="H293" s="7">
        <v>1037</v>
      </c>
      <c r="I293" s="4"/>
      <c r="J293" s="4"/>
    </row>
    <row r="294" spans="1:10" x14ac:dyDescent="0.3">
      <c r="D294" s="4"/>
      <c r="E294" s="4"/>
      <c r="F294" s="4"/>
      <c r="G294" s="4"/>
      <c r="H294" s="4"/>
      <c r="I294" s="4"/>
      <c r="J294" s="4"/>
    </row>
    <row r="295" spans="1:10" x14ac:dyDescent="0.3">
      <c r="A295" t="s">
        <v>64</v>
      </c>
      <c r="D295" s="4"/>
      <c r="E295" s="4"/>
      <c r="F295" s="4">
        <v>460</v>
      </c>
      <c r="G295" s="4"/>
      <c r="H295" s="7">
        <f>D295+F295</f>
        <v>460</v>
      </c>
      <c r="I295" s="4"/>
      <c r="J295" s="4"/>
    </row>
    <row r="296" spans="1:10" x14ac:dyDescent="0.3">
      <c r="D296" s="4"/>
      <c r="E296" s="4"/>
      <c r="F296" s="4"/>
      <c r="G296" s="4"/>
      <c r="H296" s="4"/>
      <c r="I296" s="4"/>
      <c r="J296" s="4"/>
    </row>
    <row r="297" spans="1:10" x14ac:dyDescent="0.3">
      <c r="A297" t="s">
        <v>58</v>
      </c>
      <c r="D297" s="4">
        <f>111.6+880+370+112</f>
        <v>1473.6</v>
      </c>
      <c r="E297" s="4"/>
      <c r="F297" s="4"/>
      <c r="G297" s="4"/>
      <c r="H297" s="7">
        <f>D297+F297</f>
        <v>1473.6</v>
      </c>
      <c r="I297" s="4"/>
      <c r="J297" s="4"/>
    </row>
    <row r="298" spans="1:10" x14ac:dyDescent="0.3">
      <c r="D298" s="4"/>
      <c r="E298" s="4"/>
      <c r="F298" s="4"/>
      <c r="G298" s="4"/>
      <c r="H298" s="7"/>
      <c r="I298" s="4"/>
      <c r="J298" s="4"/>
    </row>
    <row r="299" spans="1:10" x14ac:dyDescent="0.3">
      <c r="A299" t="s">
        <v>31</v>
      </c>
      <c r="D299" s="4"/>
      <c r="E299" s="4"/>
      <c r="F299" s="4">
        <f>240+130</f>
        <v>370</v>
      </c>
      <c r="G299" s="4"/>
      <c r="H299" s="7">
        <f>D299+F299</f>
        <v>370</v>
      </c>
      <c r="I299" s="4"/>
      <c r="J299" s="4"/>
    </row>
    <row r="300" spans="1:10" x14ac:dyDescent="0.3">
      <c r="D300" s="4"/>
      <c r="E300" s="4"/>
      <c r="F300" s="4"/>
      <c r="G300" s="4"/>
      <c r="H300" s="4"/>
      <c r="I300" s="4"/>
      <c r="J300" s="4"/>
    </row>
    <row r="301" spans="1:10" x14ac:dyDescent="0.3">
      <c r="A301" t="s">
        <v>65</v>
      </c>
      <c r="D301" s="4"/>
      <c r="E301" s="4"/>
      <c r="F301" s="4">
        <v>400</v>
      </c>
      <c r="G301" s="4"/>
      <c r="H301" s="7">
        <f>D301+F301</f>
        <v>400</v>
      </c>
      <c r="I301" s="4"/>
      <c r="J301" s="4"/>
    </row>
    <row r="302" spans="1:10" x14ac:dyDescent="0.3">
      <c r="D302" s="4"/>
      <c r="E302" s="4"/>
      <c r="F302" s="4"/>
      <c r="G302" s="4"/>
      <c r="H302" s="4"/>
      <c r="I302" s="4"/>
      <c r="J302" s="4"/>
    </row>
    <row r="303" spans="1:10" x14ac:dyDescent="0.3">
      <c r="A303" t="s">
        <v>32</v>
      </c>
      <c r="D303" s="4"/>
      <c r="E303" s="4"/>
      <c r="F303" s="4">
        <v>7355</v>
      </c>
      <c r="G303" s="4"/>
      <c r="H303" s="7">
        <f>D303+F303</f>
        <v>7355</v>
      </c>
      <c r="I303" s="4"/>
      <c r="J303" s="4"/>
    </row>
    <row r="304" spans="1:10" x14ac:dyDescent="0.3">
      <c r="D304" s="4"/>
      <c r="E304" s="4"/>
      <c r="F304" s="4"/>
      <c r="G304" s="4"/>
      <c r="H304" s="4"/>
      <c r="I304" s="4"/>
      <c r="J304" s="4"/>
    </row>
    <row r="305" spans="1:10" x14ac:dyDescent="0.3">
      <c r="A305" t="s">
        <v>52</v>
      </c>
      <c r="D305" s="4"/>
      <c r="E305" s="4"/>
      <c r="F305" s="4">
        <f>1940+3600+1000+350</f>
        <v>6890</v>
      </c>
      <c r="G305" s="4"/>
      <c r="H305" s="7">
        <f>D305+F305</f>
        <v>6890</v>
      </c>
      <c r="I305" s="4"/>
      <c r="J305" s="4"/>
    </row>
    <row r="306" spans="1:10" x14ac:dyDescent="0.3">
      <c r="D306" s="4"/>
      <c r="E306" s="4"/>
      <c r="F306" s="4"/>
      <c r="G306" s="4"/>
      <c r="H306" s="4"/>
      <c r="I306" s="4"/>
      <c r="J306" s="4"/>
    </row>
    <row r="307" spans="1:10" x14ac:dyDescent="0.3">
      <c r="A307" t="s">
        <v>33</v>
      </c>
      <c r="D307" s="4"/>
      <c r="E307" s="4"/>
      <c r="F307" s="4">
        <f>5015.12+287.8</f>
        <v>5302.92</v>
      </c>
      <c r="G307" s="4"/>
      <c r="H307" s="4">
        <f>D307+F307</f>
        <v>5302.92</v>
      </c>
      <c r="I307" s="4"/>
      <c r="J307" s="4"/>
    </row>
    <row r="308" spans="1:10" x14ac:dyDescent="0.3">
      <c r="D308" s="4"/>
      <c r="E308" s="4"/>
      <c r="F308" s="4"/>
      <c r="G308" s="4"/>
      <c r="H308" s="4"/>
      <c r="I308" s="4"/>
      <c r="J308" s="4"/>
    </row>
    <row r="309" spans="1:10" x14ac:dyDescent="0.3">
      <c r="A309" t="s">
        <v>34</v>
      </c>
      <c r="D309" s="4"/>
      <c r="E309" s="4"/>
      <c r="F309" s="4">
        <f>650+530+184+225+450</f>
        <v>2039</v>
      </c>
      <c r="G309" s="4"/>
      <c r="H309" s="7">
        <f>D309+F309</f>
        <v>2039</v>
      </c>
      <c r="I309" s="4"/>
      <c r="J309" s="4"/>
    </row>
    <row r="310" spans="1:10" x14ac:dyDescent="0.3">
      <c r="D310" s="4"/>
      <c r="E310" s="4"/>
      <c r="F310" s="4"/>
      <c r="G310" s="4"/>
      <c r="H310" s="7"/>
      <c r="I310" s="4"/>
      <c r="J310" s="4"/>
    </row>
    <row r="311" spans="1:10" x14ac:dyDescent="0.3">
      <c r="A311" t="s">
        <v>66</v>
      </c>
      <c r="D311" s="4">
        <v>60</v>
      </c>
      <c r="E311" s="4"/>
      <c r="F311" s="4">
        <f>372+960+150+90+425</f>
        <v>1997</v>
      </c>
      <c r="G311" s="4"/>
      <c r="H311" s="7">
        <f>D311+F311</f>
        <v>2057</v>
      </c>
      <c r="I311" s="4"/>
      <c r="J311" s="4"/>
    </row>
    <row r="312" spans="1:10" x14ac:dyDescent="0.3">
      <c r="A312" t="s">
        <v>35</v>
      </c>
      <c r="D312" s="4"/>
      <c r="E312" s="4"/>
      <c r="F312" s="4"/>
      <c r="G312" s="4"/>
      <c r="H312" s="7"/>
      <c r="I312" s="4"/>
      <c r="J312" s="4"/>
    </row>
    <row r="313" spans="1:10" x14ac:dyDescent="0.3">
      <c r="D313" s="4"/>
      <c r="E313" s="4"/>
      <c r="F313" s="4"/>
      <c r="G313" s="4"/>
      <c r="H313" s="4"/>
      <c r="I313" s="4"/>
      <c r="J313" s="4"/>
    </row>
    <row r="314" spans="1:10" x14ac:dyDescent="0.3">
      <c r="A314" t="s">
        <v>36</v>
      </c>
      <c r="D314" s="4">
        <f>58.23+311.41</f>
        <v>369.64000000000004</v>
      </c>
      <c r="E314" s="4"/>
      <c r="F314" s="4">
        <v>660</v>
      </c>
      <c r="G314" s="4"/>
      <c r="H314" s="7">
        <f>D314+F314</f>
        <v>1029.6400000000001</v>
      </c>
      <c r="I314" s="4"/>
      <c r="J314" s="4"/>
    </row>
    <row r="315" spans="1:10" x14ac:dyDescent="0.3">
      <c r="D315" s="4"/>
      <c r="E315" s="4"/>
      <c r="F315" s="4"/>
      <c r="G315" s="4"/>
      <c r="H315" s="4"/>
      <c r="I315" s="4"/>
      <c r="J315" s="4"/>
    </row>
    <row r="316" spans="1:10" x14ac:dyDescent="0.3">
      <c r="A316" t="s">
        <v>37</v>
      </c>
      <c r="D316" s="4">
        <f>1000+150</f>
        <v>1150</v>
      </c>
      <c r="E316" s="4"/>
      <c r="F316" s="4">
        <f>36+46+97+591+50+99+24+440+558+340+89+48+450</f>
        <v>2868</v>
      </c>
      <c r="G316" s="4"/>
      <c r="H316" s="7">
        <f>D316+F316</f>
        <v>4018</v>
      </c>
      <c r="I316" s="4"/>
      <c r="J316" s="4"/>
    </row>
    <row r="317" spans="1:10" x14ac:dyDescent="0.3">
      <c r="D317" s="4"/>
      <c r="E317" s="4"/>
      <c r="F317" s="4"/>
      <c r="G317" s="4"/>
      <c r="H317" s="7"/>
      <c r="I317" s="4"/>
      <c r="J317" s="4"/>
    </row>
    <row r="318" spans="1:10" x14ac:dyDescent="0.3">
      <c r="A318" t="s">
        <v>39</v>
      </c>
      <c r="D318" s="4"/>
      <c r="E318" s="4"/>
      <c r="F318" s="4">
        <v>740</v>
      </c>
      <c r="G318" s="4"/>
      <c r="H318" s="7">
        <f>D318+F318</f>
        <v>740</v>
      </c>
      <c r="I318" s="4"/>
      <c r="J318" s="4"/>
    </row>
    <row r="319" spans="1:10" x14ac:dyDescent="0.3">
      <c r="D319" s="4"/>
      <c r="E319" s="4"/>
      <c r="F319" s="4"/>
      <c r="G319" s="4"/>
      <c r="H319" s="7"/>
      <c r="I319" s="4"/>
      <c r="J319" s="4"/>
    </row>
    <row r="320" spans="1:10" x14ac:dyDescent="0.3">
      <c r="A320" s="9" t="s">
        <v>40</v>
      </c>
      <c r="B320" s="9"/>
      <c r="C320" s="9"/>
      <c r="D320" s="4"/>
      <c r="E320" s="4"/>
      <c r="F320" s="4">
        <f>350+350+55</f>
        <v>755</v>
      </c>
      <c r="G320" s="4"/>
      <c r="H320" s="7">
        <f>D320+F320</f>
        <v>755</v>
      </c>
      <c r="I320" s="4"/>
      <c r="J320" s="4"/>
    </row>
    <row r="321" spans="1:12" x14ac:dyDescent="0.3">
      <c r="D321" s="4"/>
      <c r="E321" s="4"/>
      <c r="F321" s="4"/>
      <c r="G321" s="4"/>
      <c r="H321" s="7"/>
      <c r="I321" s="4"/>
      <c r="J321" s="4"/>
    </row>
    <row r="322" spans="1:12" x14ac:dyDescent="0.3">
      <c r="A322" t="s">
        <v>41</v>
      </c>
      <c r="D322" s="4"/>
      <c r="E322" s="4"/>
      <c r="F322" s="4">
        <v>3707.5</v>
      </c>
      <c r="G322" s="4"/>
      <c r="H322" s="7">
        <f>D322+F322</f>
        <v>3707.5</v>
      </c>
      <c r="I322" s="4"/>
      <c r="J322" s="4"/>
    </row>
    <row r="323" spans="1:12" x14ac:dyDescent="0.3">
      <c r="D323" s="4"/>
      <c r="E323" s="4"/>
      <c r="F323" s="4"/>
      <c r="G323" s="4"/>
      <c r="H323" s="4"/>
      <c r="I323" s="4"/>
      <c r="J323" s="4"/>
    </row>
    <row r="324" spans="1:12" x14ac:dyDescent="0.3">
      <c r="A324" t="s">
        <v>42</v>
      </c>
      <c r="D324" s="4"/>
      <c r="E324" s="4"/>
      <c r="F324" s="4">
        <v>500</v>
      </c>
      <c r="G324" s="4"/>
      <c r="H324" s="7">
        <f t="shared" ref="H324" si="2">D324+F324</f>
        <v>500</v>
      </c>
      <c r="I324" s="4"/>
      <c r="J324" s="4"/>
    </row>
    <row r="325" spans="1:12" x14ac:dyDescent="0.3">
      <c r="D325" s="4"/>
      <c r="E325" s="4"/>
      <c r="F325" s="4"/>
      <c r="G325" s="4"/>
      <c r="H325" s="4"/>
      <c r="I325" s="4"/>
      <c r="J325" s="4"/>
    </row>
    <row r="326" spans="1:12" x14ac:dyDescent="0.3">
      <c r="A326" t="s">
        <v>67</v>
      </c>
      <c r="D326" s="4"/>
      <c r="E326" s="4"/>
      <c r="F326" s="4">
        <f>120+458.8+60</f>
        <v>638.79999999999995</v>
      </c>
      <c r="G326" s="4"/>
      <c r="H326" s="4">
        <f>F326+G326</f>
        <v>638.79999999999995</v>
      </c>
      <c r="I326" s="4"/>
      <c r="J326" s="4"/>
    </row>
    <row r="327" spans="1:12" x14ac:dyDescent="0.3">
      <c r="D327" s="4"/>
      <c r="E327" s="4"/>
      <c r="F327" s="4"/>
      <c r="G327" s="4"/>
      <c r="H327" s="4"/>
      <c r="I327" s="4"/>
      <c r="J327" s="4"/>
      <c r="L327" s="6"/>
    </row>
    <row r="328" spans="1:12" x14ac:dyDescent="0.3">
      <c r="A328" s="9" t="s">
        <v>43</v>
      </c>
      <c r="B328" s="9"/>
      <c r="C328" s="9"/>
      <c r="D328" s="4">
        <f>305.04+60+60+355.88+305.04+406.72+550+1000+500</f>
        <v>3542.6800000000003</v>
      </c>
      <c r="E328" s="4"/>
      <c r="F328" s="4">
        <f>660+375+194+116+92+184+92+50+95+220+592+146+200+110+330+315+125+35+200+118+695+80+540+2400+30+120+155+75+180+180+180+180+180+180+180+190</f>
        <v>9794</v>
      </c>
      <c r="G328" s="4"/>
      <c r="H328" s="7">
        <f>D328+F328</f>
        <v>13336.68</v>
      </c>
      <c r="I328" s="4"/>
      <c r="J328" s="4"/>
    </row>
    <row r="329" spans="1:12" x14ac:dyDescent="0.3">
      <c r="D329" s="4"/>
      <c r="E329" s="4"/>
      <c r="F329" s="4"/>
      <c r="G329" s="4"/>
      <c r="H329" s="4"/>
      <c r="I329" s="4"/>
      <c r="J329" s="4"/>
    </row>
    <row r="330" spans="1:12" x14ac:dyDescent="0.3">
      <c r="A330" t="s">
        <v>46</v>
      </c>
      <c r="D330" s="4"/>
      <c r="E330" s="4"/>
      <c r="F330" s="4">
        <f>259+148+495+85+79+83.55</f>
        <v>1149.55</v>
      </c>
      <c r="G330" s="4"/>
      <c r="H330" s="7">
        <f t="shared" ref="H330:H332" si="3">D330+F330</f>
        <v>1149.55</v>
      </c>
      <c r="I330" s="4"/>
      <c r="J330" s="4"/>
    </row>
    <row r="331" spans="1:12" x14ac:dyDescent="0.3">
      <c r="D331" s="4"/>
      <c r="E331" s="4"/>
      <c r="F331" s="4"/>
      <c r="G331" s="4"/>
      <c r="H331" s="4"/>
      <c r="I331" s="4"/>
      <c r="J331" s="4"/>
    </row>
    <row r="332" spans="1:12" x14ac:dyDescent="0.3">
      <c r="A332" t="s">
        <v>49</v>
      </c>
      <c r="D332" s="4"/>
      <c r="E332" s="4"/>
      <c r="F332" s="4">
        <v>1095</v>
      </c>
      <c r="G332" s="4"/>
      <c r="H332" s="7">
        <f t="shared" si="3"/>
        <v>1095</v>
      </c>
      <c r="I332" s="4"/>
      <c r="J332" s="4"/>
    </row>
    <row r="333" spans="1:12" x14ac:dyDescent="0.3">
      <c r="D333" s="4"/>
      <c r="E333" s="4"/>
      <c r="F333" s="4"/>
      <c r="G333" s="4"/>
      <c r="H333" s="4"/>
      <c r="I333" s="4"/>
      <c r="J333" s="4"/>
    </row>
    <row r="334" spans="1:12" x14ac:dyDescent="0.3">
      <c r="A334" s="1" t="s">
        <v>48</v>
      </c>
      <c r="D334" s="5">
        <f>SUM(D278:D333)</f>
        <v>6755.92</v>
      </c>
      <c r="E334" s="4"/>
      <c r="F334" s="5">
        <f>SUM(F278:F333)</f>
        <v>73839.97</v>
      </c>
      <c r="G334" s="4"/>
      <c r="H334" s="5">
        <f>SUM(H278:H333)</f>
        <v>80595.89</v>
      </c>
      <c r="I334" s="4"/>
      <c r="J334" s="4"/>
    </row>
    <row r="335" spans="1:12" x14ac:dyDescent="0.3">
      <c r="A335" s="1"/>
      <c r="D335" s="5"/>
      <c r="E335" s="4"/>
      <c r="F335" s="5"/>
      <c r="G335" s="4"/>
      <c r="H335" s="5"/>
      <c r="I335" s="4"/>
      <c r="J335" s="4"/>
    </row>
    <row r="336" spans="1:12" x14ac:dyDescent="0.3">
      <c r="A336" s="3" t="s">
        <v>55</v>
      </c>
      <c r="D336" s="7">
        <v>22638.74</v>
      </c>
      <c r="F336" s="7">
        <v>93780</v>
      </c>
      <c r="G336" s="4"/>
      <c r="H336" s="7">
        <f>D336+F336</f>
        <v>116418.74</v>
      </c>
    </row>
    <row r="337" spans="1:8" x14ac:dyDescent="0.3">
      <c r="A337" s="1"/>
      <c r="D337" s="5"/>
      <c r="F337" s="5"/>
      <c r="H337" s="5"/>
    </row>
    <row r="338" spans="1:8" x14ac:dyDescent="0.3">
      <c r="A338" s="1"/>
      <c r="D338" s="4"/>
    </row>
    <row r="339" spans="1:8" x14ac:dyDescent="0.3">
      <c r="D339" s="4"/>
    </row>
    <row r="340" spans="1:8" x14ac:dyDescent="0.3">
      <c r="D340" s="4"/>
    </row>
    <row r="341" spans="1:8" x14ac:dyDescent="0.3">
      <c r="D341" s="4"/>
    </row>
    <row r="342" spans="1:8" x14ac:dyDescent="0.3">
      <c r="D342" s="4"/>
    </row>
    <row r="343" spans="1:8" x14ac:dyDescent="0.3">
      <c r="D343" s="4"/>
    </row>
    <row r="344" spans="1:8" x14ac:dyDescent="0.3">
      <c r="A344" s="1"/>
      <c r="B344" s="1"/>
      <c r="C344" s="1"/>
      <c r="D344" s="4"/>
    </row>
    <row r="345" spans="1:8" x14ac:dyDescent="0.3">
      <c r="D345" s="4"/>
    </row>
    <row r="346" spans="1:8" x14ac:dyDescent="0.3">
      <c r="D346" s="4"/>
    </row>
    <row r="347" spans="1:8" x14ac:dyDescent="0.3">
      <c r="D347" s="5"/>
    </row>
    <row r="348" spans="1:8" x14ac:dyDescent="0.3">
      <c r="D348" s="7"/>
    </row>
    <row r="349" spans="1:8" x14ac:dyDescent="0.3">
      <c r="D349" s="7"/>
    </row>
    <row r="350" spans="1:8" x14ac:dyDescent="0.3">
      <c r="D350" s="7"/>
    </row>
    <row r="351" spans="1:8" x14ac:dyDescent="0.3">
      <c r="D351" s="4"/>
    </row>
    <row r="352" spans="1:8" x14ac:dyDescent="0.3">
      <c r="D352" s="4"/>
    </row>
    <row r="353" spans="1:4" x14ac:dyDescent="0.3">
      <c r="D353" s="4"/>
    </row>
    <row r="354" spans="1:4" x14ac:dyDescent="0.3">
      <c r="D354" s="4"/>
    </row>
    <row r="355" spans="1:4" x14ac:dyDescent="0.3">
      <c r="A355" s="1"/>
      <c r="B355" s="1"/>
      <c r="D355" s="4"/>
    </row>
    <row r="356" spans="1:4" x14ac:dyDescent="0.3">
      <c r="A356" s="1"/>
      <c r="B356" s="1"/>
      <c r="D356" s="4"/>
    </row>
    <row r="357" spans="1:4" x14ac:dyDescent="0.3">
      <c r="D357" s="4"/>
    </row>
    <row r="358" spans="1:4" x14ac:dyDescent="0.3">
      <c r="D358" s="5"/>
    </row>
    <row r="359" spans="1:4" x14ac:dyDescent="0.3">
      <c r="D359" s="4"/>
    </row>
    <row r="360" spans="1:4" x14ac:dyDescent="0.3">
      <c r="D360" s="4"/>
    </row>
    <row r="361" spans="1:4" x14ac:dyDescent="0.3">
      <c r="D361" s="4"/>
    </row>
    <row r="362" spans="1:4" x14ac:dyDescent="0.3">
      <c r="D362" s="4"/>
    </row>
    <row r="363" spans="1:4" x14ac:dyDescent="0.3">
      <c r="D363" s="4"/>
    </row>
    <row r="364" spans="1:4" x14ac:dyDescent="0.3">
      <c r="D364" s="4"/>
    </row>
    <row r="365" spans="1:4" x14ac:dyDescent="0.3">
      <c r="D365" s="4"/>
    </row>
    <row r="366" spans="1:4" x14ac:dyDescent="0.3">
      <c r="D366" s="5"/>
    </row>
    <row r="367" spans="1:4" x14ac:dyDescent="0.3">
      <c r="D367" s="4"/>
    </row>
    <row r="368" spans="1:4" x14ac:dyDescent="0.3">
      <c r="D368" s="4"/>
    </row>
    <row r="369" spans="1:4" x14ac:dyDescent="0.3">
      <c r="D369" s="4"/>
    </row>
    <row r="370" spans="1:4" x14ac:dyDescent="0.3">
      <c r="D370" s="5"/>
    </row>
    <row r="371" spans="1:4" x14ac:dyDescent="0.3">
      <c r="A371" s="1"/>
      <c r="D371" s="4"/>
    </row>
    <row r="372" spans="1:4" x14ac:dyDescent="0.3">
      <c r="D372" s="4"/>
    </row>
    <row r="373" spans="1:4" x14ac:dyDescent="0.3">
      <c r="D373" s="4"/>
    </row>
    <row r="374" spans="1:4" x14ac:dyDescent="0.3">
      <c r="D374" s="5"/>
    </row>
    <row r="375" spans="1:4" x14ac:dyDescent="0.3">
      <c r="D375" s="4"/>
    </row>
    <row r="376" spans="1:4" x14ac:dyDescent="0.3">
      <c r="D376" s="4"/>
    </row>
    <row r="377" spans="1:4" x14ac:dyDescent="0.3">
      <c r="D377" s="4"/>
    </row>
    <row r="378" spans="1:4" x14ac:dyDescent="0.3">
      <c r="D378" s="4"/>
    </row>
    <row r="379" spans="1:4" x14ac:dyDescent="0.3">
      <c r="A379" s="1"/>
      <c r="D379" s="4"/>
    </row>
    <row r="380" spans="1:4" x14ac:dyDescent="0.3">
      <c r="D380" s="4"/>
    </row>
    <row r="381" spans="1:4" x14ac:dyDescent="0.3">
      <c r="D381" s="5"/>
    </row>
    <row r="382" spans="1:4" x14ac:dyDescent="0.3">
      <c r="D382" s="4"/>
    </row>
    <row r="383" spans="1:4" x14ac:dyDescent="0.3">
      <c r="D383" s="4"/>
    </row>
    <row r="384" spans="1:4" x14ac:dyDescent="0.3">
      <c r="D384" s="4"/>
    </row>
    <row r="385" spans="1:4" x14ac:dyDescent="0.3">
      <c r="D385" s="4"/>
    </row>
    <row r="386" spans="1:4" x14ac:dyDescent="0.3">
      <c r="A386" s="1"/>
      <c r="D386" s="4"/>
    </row>
    <row r="387" spans="1:4" x14ac:dyDescent="0.3">
      <c r="D387" s="4"/>
    </row>
    <row r="388" spans="1:4" x14ac:dyDescent="0.3">
      <c r="D388" s="4"/>
    </row>
    <row r="389" spans="1:4" x14ac:dyDescent="0.3">
      <c r="D389" s="4"/>
    </row>
    <row r="390" spans="1:4" x14ac:dyDescent="0.3">
      <c r="D390" s="4"/>
    </row>
    <row r="391" spans="1:4" x14ac:dyDescent="0.3">
      <c r="D391" s="4"/>
    </row>
    <row r="392" spans="1:4" x14ac:dyDescent="0.3">
      <c r="D392" s="4"/>
    </row>
    <row r="393" spans="1:4" x14ac:dyDescent="0.3">
      <c r="D393" s="4"/>
    </row>
    <row r="394" spans="1:4" x14ac:dyDescent="0.3">
      <c r="D394" s="4"/>
    </row>
    <row r="395" spans="1:4" x14ac:dyDescent="0.3">
      <c r="D395" s="4"/>
    </row>
    <row r="396" spans="1:4" x14ac:dyDescent="0.3">
      <c r="D396" s="4"/>
    </row>
    <row r="397" spans="1:4" x14ac:dyDescent="0.3">
      <c r="D397" s="4"/>
    </row>
    <row r="398" spans="1:4" x14ac:dyDescent="0.3">
      <c r="D398" s="4"/>
    </row>
    <row r="399" spans="1:4" x14ac:dyDescent="0.3">
      <c r="D399" s="5"/>
    </row>
    <row r="400" spans="1:4" x14ac:dyDescent="0.3">
      <c r="D400" s="4"/>
    </row>
    <row r="401" spans="1:4" x14ac:dyDescent="0.3">
      <c r="D401" s="4"/>
    </row>
    <row r="402" spans="1:4" x14ac:dyDescent="0.3">
      <c r="D402" s="4"/>
    </row>
    <row r="403" spans="1:4" x14ac:dyDescent="0.3">
      <c r="D403" s="4"/>
    </row>
    <row r="404" spans="1:4" x14ac:dyDescent="0.3">
      <c r="D404" s="4"/>
    </row>
    <row r="405" spans="1:4" x14ac:dyDescent="0.3">
      <c r="D405" s="4"/>
    </row>
    <row r="406" spans="1:4" x14ac:dyDescent="0.3">
      <c r="D406" s="4"/>
    </row>
    <row r="407" spans="1:4" x14ac:dyDescent="0.3">
      <c r="D407" s="4"/>
    </row>
    <row r="408" spans="1:4" x14ac:dyDescent="0.3">
      <c r="D408" s="4"/>
    </row>
    <row r="409" spans="1:4" x14ac:dyDescent="0.3">
      <c r="D409" s="5"/>
    </row>
    <row r="410" spans="1:4" x14ac:dyDescent="0.3">
      <c r="D410" s="4"/>
    </row>
    <row r="411" spans="1:4" x14ac:dyDescent="0.3">
      <c r="D411" s="4"/>
    </row>
    <row r="412" spans="1:4" x14ac:dyDescent="0.3">
      <c r="D412" s="4"/>
    </row>
    <row r="413" spans="1:4" x14ac:dyDescent="0.3">
      <c r="D413" s="4"/>
    </row>
    <row r="414" spans="1:4" x14ac:dyDescent="0.3">
      <c r="A414" s="1"/>
      <c r="D414" s="4"/>
    </row>
    <row r="415" spans="1:4" x14ac:dyDescent="0.3">
      <c r="D415" s="4"/>
    </row>
    <row r="416" spans="1:4" x14ac:dyDescent="0.3">
      <c r="D416" s="4"/>
    </row>
    <row r="417" spans="1:4" x14ac:dyDescent="0.3">
      <c r="D417" s="5"/>
    </row>
    <row r="418" spans="1:4" x14ac:dyDescent="0.3">
      <c r="D418" s="4"/>
    </row>
    <row r="419" spans="1:4" x14ac:dyDescent="0.3">
      <c r="D419" s="4"/>
    </row>
    <row r="420" spans="1:4" x14ac:dyDescent="0.3">
      <c r="D420" s="4"/>
    </row>
    <row r="421" spans="1:4" x14ac:dyDescent="0.3">
      <c r="D421" s="4"/>
    </row>
    <row r="422" spans="1:4" x14ac:dyDescent="0.3">
      <c r="A422" s="1"/>
      <c r="D422" s="4"/>
    </row>
    <row r="423" spans="1:4" x14ac:dyDescent="0.3">
      <c r="D423" s="4"/>
    </row>
    <row r="424" spans="1:4" x14ac:dyDescent="0.3">
      <c r="D424" s="4"/>
    </row>
    <row r="425" spans="1:4" x14ac:dyDescent="0.3">
      <c r="D425" s="4"/>
    </row>
    <row r="426" spans="1:4" x14ac:dyDescent="0.3">
      <c r="D426" s="5"/>
    </row>
    <row r="427" spans="1:4" x14ac:dyDescent="0.3">
      <c r="D427" s="4"/>
    </row>
    <row r="428" spans="1:4" x14ac:dyDescent="0.3">
      <c r="D428" s="4"/>
    </row>
    <row r="429" spans="1:4" x14ac:dyDescent="0.3">
      <c r="D429" s="4"/>
    </row>
    <row r="430" spans="1:4" x14ac:dyDescent="0.3">
      <c r="D430" s="4"/>
    </row>
    <row r="431" spans="1:4" x14ac:dyDescent="0.3">
      <c r="A431" s="1"/>
      <c r="D431" s="4"/>
    </row>
    <row r="432" spans="1:4" x14ac:dyDescent="0.3">
      <c r="D432" s="4"/>
    </row>
    <row r="433" spans="1:4" x14ac:dyDescent="0.3">
      <c r="D433" s="4"/>
    </row>
    <row r="434" spans="1:4" x14ac:dyDescent="0.3">
      <c r="D434" s="5"/>
    </row>
    <row r="435" spans="1:4" x14ac:dyDescent="0.3">
      <c r="D435" s="4"/>
    </row>
    <row r="436" spans="1:4" x14ac:dyDescent="0.3">
      <c r="D436" s="4"/>
    </row>
    <row r="437" spans="1:4" x14ac:dyDescent="0.3">
      <c r="D437" s="4"/>
    </row>
    <row r="438" spans="1:4" x14ac:dyDescent="0.3">
      <c r="D438" s="4"/>
    </row>
    <row r="439" spans="1:4" x14ac:dyDescent="0.3">
      <c r="A439" s="1"/>
      <c r="D439" s="4"/>
    </row>
    <row r="440" spans="1:4" x14ac:dyDescent="0.3">
      <c r="D440" s="4"/>
    </row>
    <row r="441" spans="1:4" x14ac:dyDescent="0.3">
      <c r="D441" s="4"/>
    </row>
    <row r="442" spans="1:4" x14ac:dyDescent="0.3">
      <c r="D442" s="5"/>
    </row>
    <row r="443" spans="1:4" x14ac:dyDescent="0.3">
      <c r="D443" s="4"/>
    </row>
    <row r="444" spans="1:4" x14ac:dyDescent="0.3">
      <c r="D444" s="4"/>
    </row>
    <row r="445" spans="1:4" x14ac:dyDescent="0.3">
      <c r="D445" s="4"/>
    </row>
    <row r="446" spans="1:4" x14ac:dyDescent="0.3">
      <c r="D446" s="4"/>
    </row>
    <row r="447" spans="1:4" x14ac:dyDescent="0.3">
      <c r="A447" s="1"/>
      <c r="D447" s="4"/>
    </row>
    <row r="448" spans="1:4" x14ac:dyDescent="0.3">
      <c r="D448" s="4"/>
    </row>
    <row r="449" spans="4:4" x14ac:dyDescent="0.3">
      <c r="D449" s="4"/>
    </row>
    <row r="450" spans="4:4" x14ac:dyDescent="0.3">
      <c r="D450" s="5"/>
    </row>
    <row r="451" spans="4:4" x14ac:dyDescent="0.3">
      <c r="D451" s="4"/>
    </row>
    <row r="452" spans="4:4" x14ac:dyDescent="0.3">
      <c r="D452" s="4"/>
    </row>
    <row r="453" spans="4:4" x14ac:dyDescent="0.3">
      <c r="D453" s="4"/>
    </row>
    <row r="454" spans="4:4" x14ac:dyDescent="0.3">
      <c r="D454" s="4"/>
    </row>
    <row r="455" spans="4:4" x14ac:dyDescent="0.3">
      <c r="D455" s="4"/>
    </row>
    <row r="456" spans="4:4" x14ac:dyDescent="0.3">
      <c r="D456" s="4"/>
    </row>
    <row r="457" spans="4:4" x14ac:dyDescent="0.3">
      <c r="D457" s="4"/>
    </row>
    <row r="458" spans="4:4" x14ac:dyDescent="0.3">
      <c r="D458" s="4"/>
    </row>
    <row r="459" spans="4:4" x14ac:dyDescent="0.3">
      <c r="D459" s="7"/>
    </row>
    <row r="460" spans="4:4" x14ac:dyDescent="0.3">
      <c r="D460" s="7"/>
    </row>
    <row r="461" spans="4:4" x14ac:dyDescent="0.3">
      <c r="D461" s="7"/>
    </row>
    <row r="462" spans="4:4" x14ac:dyDescent="0.3">
      <c r="D462" s="7"/>
    </row>
    <row r="463" spans="4:4" x14ac:dyDescent="0.3">
      <c r="D463" s="7"/>
    </row>
    <row r="464" spans="4:4" x14ac:dyDescent="0.3">
      <c r="D464" s="7"/>
    </row>
    <row r="465" spans="4:4" x14ac:dyDescent="0.3">
      <c r="D465" s="7"/>
    </row>
    <row r="466" spans="4:4" x14ac:dyDescent="0.3">
      <c r="D466" s="7"/>
    </row>
    <row r="467" spans="4:4" x14ac:dyDescent="0.3">
      <c r="D467" s="7"/>
    </row>
    <row r="468" spans="4:4" x14ac:dyDescent="0.3">
      <c r="D468" s="7"/>
    </row>
    <row r="469" spans="4:4" x14ac:dyDescent="0.3">
      <c r="D469" s="7"/>
    </row>
    <row r="470" spans="4:4" x14ac:dyDescent="0.3">
      <c r="D470" s="7"/>
    </row>
    <row r="471" spans="4:4" x14ac:dyDescent="0.3">
      <c r="D471" s="5"/>
    </row>
    <row r="472" spans="4:4" x14ac:dyDescent="0.3">
      <c r="D472" s="7"/>
    </row>
    <row r="473" spans="4:4" x14ac:dyDescent="0.3">
      <c r="D473" s="7"/>
    </row>
    <row r="474" spans="4:4" x14ac:dyDescent="0.3">
      <c r="D474" s="7"/>
    </row>
    <row r="475" spans="4:4" x14ac:dyDescent="0.3">
      <c r="D475" s="7"/>
    </row>
    <row r="476" spans="4:4" x14ac:dyDescent="0.3">
      <c r="D476" s="7"/>
    </row>
    <row r="477" spans="4:4" x14ac:dyDescent="0.3">
      <c r="D477" s="4"/>
    </row>
    <row r="478" spans="4:4" x14ac:dyDescent="0.3">
      <c r="D478" s="4"/>
    </row>
    <row r="479" spans="4:4" x14ac:dyDescent="0.3">
      <c r="D479" s="4"/>
    </row>
    <row r="480" spans="4:4" x14ac:dyDescent="0.3">
      <c r="D480" s="4"/>
    </row>
    <row r="481" spans="1:4" x14ac:dyDescent="0.3">
      <c r="D481" s="4"/>
    </row>
    <row r="482" spans="1:4" x14ac:dyDescent="0.3">
      <c r="D482" s="5"/>
    </row>
    <row r="483" spans="1:4" x14ac:dyDescent="0.3">
      <c r="D483" s="4"/>
    </row>
    <row r="484" spans="1:4" x14ac:dyDescent="0.3">
      <c r="D484" s="4"/>
    </row>
    <row r="485" spans="1:4" x14ac:dyDescent="0.3">
      <c r="D485" s="4"/>
    </row>
    <row r="486" spans="1:4" x14ac:dyDescent="0.3">
      <c r="D486" s="4"/>
    </row>
    <row r="487" spans="1:4" x14ac:dyDescent="0.3">
      <c r="A487" s="1"/>
      <c r="D487" s="4"/>
    </row>
    <row r="488" spans="1:4" x14ac:dyDescent="0.3">
      <c r="D488" s="4"/>
    </row>
    <row r="489" spans="1:4" x14ac:dyDescent="0.3">
      <c r="D489" s="4"/>
    </row>
    <row r="490" spans="1:4" x14ac:dyDescent="0.3">
      <c r="D490" s="4"/>
    </row>
    <row r="491" spans="1:4" x14ac:dyDescent="0.3">
      <c r="D491" s="5"/>
    </row>
    <row r="492" spans="1:4" x14ac:dyDescent="0.3">
      <c r="D492" s="4"/>
    </row>
    <row r="493" spans="1:4" x14ac:dyDescent="0.3">
      <c r="D493" s="4"/>
    </row>
    <row r="494" spans="1:4" x14ac:dyDescent="0.3">
      <c r="D494" s="4"/>
    </row>
    <row r="495" spans="1:4" x14ac:dyDescent="0.3">
      <c r="D495" s="4"/>
    </row>
    <row r="496" spans="1:4" x14ac:dyDescent="0.3">
      <c r="A496" s="1"/>
      <c r="D496" s="4"/>
    </row>
    <row r="497" spans="1:4" x14ac:dyDescent="0.3">
      <c r="D497" s="7"/>
    </row>
    <row r="498" spans="1:4" x14ac:dyDescent="0.3">
      <c r="D498" s="7"/>
    </row>
    <row r="499" spans="1:4" x14ac:dyDescent="0.3">
      <c r="D499" s="7"/>
    </row>
    <row r="500" spans="1:4" x14ac:dyDescent="0.3">
      <c r="D500" s="5"/>
    </row>
    <row r="501" spans="1:4" x14ac:dyDescent="0.3">
      <c r="D501" s="4"/>
    </row>
    <row r="502" spans="1:4" x14ac:dyDescent="0.3">
      <c r="D502" s="4"/>
    </row>
    <row r="503" spans="1:4" x14ac:dyDescent="0.3">
      <c r="D503" s="4"/>
    </row>
    <row r="504" spans="1:4" x14ac:dyDescent="0.3">
      <c r="D504" s="4"/>
    </row>
    <row r="505" spans="1:4" x14ac:dyDescent="0.3">
      <c r="A505" s="1"/>
      <c r="D505" s="7"/>
    </row>
    <row r="506" spans="1:4" x14ac:dyDescent="0.3">
      <c r="A506" s="1"/>
      <c r="D506" s="4"/>
    </row>
    <row r="507" spans="1:4" x14ac:dyDescent="0.3">
      <c r="D507" s="4"/>
    </row>
    <row r="508" spans="1:4" x14ac:dyDescent="0.3">
      <c r="D508" s="5"/>
    </row>
    <row r="509" spans="1:4" x14ac:dyDescent="0.3">
      <c r="D509" s="4"/>
    </row>
    <row r="510" spans="1:4" x14ac:dyDescent="0.3">
      <c r="D510" s="4"/>
    </row>
    <row r="511" spans="1:4" x14ac:dyDescent="0.3">
      <c r="D511" s="4"/>
    </row>
    <row r="512" spans="1:4" x14ac:dyDescent="0.3">
      <c r="D512" s="4"/>
    </row>
    <row r="513" spans="1:4" x14ac:dyDescent="0.3">
      <c r="A513" s="1"/>
      <c r="D513" s="4"/>
    </row>
    <row r="514" spans="1:4" x14ac:dyDescent="0.3">
      <c r="D514" s="4"/>
    </row>
    <row r="515" spans="1:4" x14ac:dyDescent="0.3">
      <c r="D515" s="4"/>
    </row>
    <row r="516" spans="1:4" x14ac:dyDescent="0.3">
      <c r="D516" s="5"/>
    </row>
    <row r="517" spans="1:4" x14ac:dyDescent="0.3">
      <c r="D517" s="4"/>
    </row>
    <row r="518" spans="1:4" x14ac:dyDescent="0.3">
      <c r="D518" s="4"/>
    </row>
    <row r="519" spans="1:4" x14ac:dyDescent="0.3">
      <c r="D519" s="4"/>
    </row>
    <row r="520" spans="1:4" x14ac:dyDescent="0.3">
      <c r="D520" s="4"/>
    </row>
    <row r="521" spans="1:4" x14ac:dyDescent="0.3">
      <c r="A521" s="1"/>
      <c r="D521" s="4"/>
    </row>
    <row r="522" spans="1:4" x14ac:dyDescent="0.3">
      <c r="D522" s="4"/>
    </row>
    <row r="523" spans="1:4" x14ac:dyDescent="0.3">
      <c r="D523" s="4"/>
    </row>
    <row r="524" spans="1:4" x14ac:dyDescent="0.3">
      <c r="D524" s="5"/>
    </row>
    <row r="525" spans="1:4" x14ac:dyDescent="0.3">
      <c r="D525" s="4"/>
    </row>
    <row r="526" spans="1:4" x14ac:dyDescent="0.3">
      <c r="D526" s="4"/>
    </row>
    <row r="527" spans="1:4" x14ac:dyDescent="0.3">
      <c r="A527" s="1"/>
      <c r="D527" s="4"/>
    </row>
    <row r="528" spans="1:4" x14ac:dyDescent="0.3">
      <c r="A528" s="3"/>
      <c r="D528" s="4"/>
    </row>
    <row r="529" spans="4:4" x14ac:dyDescent="0.3">
      <c r="D529" s="4"/>
    </row>
    <row r="530" spans="4:4" x14ac:dyDescent="0.3">
      <c r="D530" s="4"/>
    </row>
    <row r="531" spans="4:4" x14ac:dyDescent="0.3">
      <c r="D531" s="5"/>
    </row>
    <row r="532" spans="4:4" x14ac:dyDescent="0.3">
      <c r="D532" s="4"/>
    </row>
    <row r="533" spans="4:4" x14ac:dyDescent="0.3">
      <c r="D533" s="4"/>
    </row>
    <row r="534" spans="4:4" x14ac:dyDescent="0.3">
      <c r="D534" s="4"/>
    </row>
    <row r="535" spans="4:4" x14ac:dyDescent="0.3">
      <c r="D535" s="4"/>
    </row>
    <row r="536" spans="4:4" x14ac:dyDescent="0.3">
      <c r="D536" s="4"/>
    </row>
    <row r="537" spans="4:4" x14ac:dyDescent="0.3">
      <c r="D537" s="4"/>
    </row>
    <row r="538" spans="4:4" x14ac:dyDescent="0.3">
      <c r="D538" s="4"/>
    </row>
    <row r="539" spans="4:4" x14ac:dyDescent="0.3">
      <c r="D539" s="5"/>
    </row>
    <row r="540" spans="4:4" x14ac:dyDescent="0.3">
      <c r="D540" s="4"/>
    </row>
    <row r="541" spans="4:4" x14ac:dyDescent="0.3">
      <c r="D541" s="4"/>
    </row>
    <row r="542" spans="4:4" x14ac:dyDescent="0.3">
      <c r="D542" s="4"/>
    </row>
    <row r="543" spans="4:4" x14ac:dyDescent="0.3">
      <c r="D543" s="4"/>
    </row>
    <row r="544" spans="4:4" x14ac:dyDescent="0.3">
      <c r="D544" s="4"/>
    </row>
    <row r="545" spans="1:4" x14ac:dyDescent="0.3">
      <c r="D545" s="4"/>
    </row>
    <row r="546" spans="1:4" x14ac:dyDescent="0.3">
      <c r="D546" s="4"/>
    </row>
    <row r="547" spans="1:4" x14ac:dyDescent="0.3">
      <c r="D547" s="5"/>
    </row>
    <row r="548" spans="1:4" x14ac:dyDescent="0.3">
      <c r="D548" s="4"/>
    </row>
    <row r="549" spans="1:4" x14ac:dyDescent="0.3">
      <c r="D549" s="4"/>
    </row>
    <row r="550" spans="1:4" x14ac:dyDescent="0.3">
      <c r="D550" s="4"/>
    </row>
    <row r="551" spans="1:4" x14ac:dyDescent="0.3">
      <c r="D551" s="4"/>
    </row>
    <row r="552" spans="1:4" x14ac:dyDescent="0.3">
      <c r="D552" s="4"/>
    </row>
    <row r="553" spans="1:4" x14ac:dyDescent="0.3">
      <c r="D553" s="4"/>
    </row>
    <row r="554" spans="1:4" x14ac:dyDescent="0.3">
      <c r="D554" s="4"/>
    </row>
    <row r="555" spans="1:4" x14ac:dyDescent="0.3">
      <c r="D555" s="5"/>
    </row>
    <row r="556" spans="1:4" x14ac:dyDescent="0.3">
      <c r="D556" s="4"/>
    </row>
    <row r="557" spans="1:4" x14ac:dyDescent="0.3">
      <c r="D557" s="4"/>
    </row>
    <row r="558" spans="1:4" x14ac:dyDescent="0.3">
      <c r="D558" s="4"/>
    </row>
    <row r="559" spans="1:4" x14ac:dyDescent="0.3">
      <c r="D559" s="4"/>
    </row>
    <row r="560" spans="1:4" x14ac:dyDescent="0.3">
      <c r="A560" s="1"/>
      <c r="D560" s="7"/>
    </row>
    <row r="561" spans="4:4" x14ac:dyDescent="0.3">
      <c r="D561" s="4"/>
    </row>
    <row r="562" spans="4:4" x14ac:dyDescent="0.3">
      <c r="D562" s="4"/>
    </row>
    <row r="563" spans="4:4" x14ac:dyDescent="0.3">
      <c r="D563" s="4"/>
    </row>
    <row r="564" spans="4:4" x14ac:dyDescent="0.3">
      <c r="D564" s="4"/>
    </row>
    <row r="565" spans="4:4" x14ac:dyDescent="0.3">
      <c r="D565" s="4"/>
    </row>
    <row r="566" spans="4:4" x14ac:dyDescent="0.3">
      <c r="D566" s="4"/>
    </row>
    <row r="567" spans="4:4" x14ac:dyDescent="0.3">
      <c r="D567" s="4"/>
    </row>
    <row r="568" spans="4:4" x14ac:dyDescent="0.3">
      <c r="D568" s="4"/>
    </row>
    <row r="569" spans="4:4" x14ac:dyDescent="0.3">
      <c r="D569" s="4"/>
    </row>
    <row r="570" spans="4:4" x14ac:dyDescent="0.3">
      <c r="D570" s="4"/>
    </row>
    <row r="571" spans="4:4" x14ac:dyDescent="0.3">
      <c r="D571" s="4"/>
    </row>
    <row r="572" spans="4:4" x14ac:dyDescent="0.3">
      <c r="D572" s="5"/>
    </row>
    <row r="573" spans="4:4" x14ac:dyDescent="0.3">
      <c r="D573" s="4"/>
    </row>
    <row r="574" spans="4:4" x14ac:dyDescent="0.3">
      <c r="D574" s="4"/>
    </row>
    <row r="575" spans="4:4" x14ac:dyDescent="0.3">
      <c r="D575" s="4"/>
    </row>
    <row r="576" spans="4:4" x14ac:dyDescent="0.3">
      <c r="D576" s="4"/>
    </row>
    <row r="577" spans="1:4" x14ac:dyDescent="0.3">
      <c r="A577" s="1"/>
      <c r="D577" s="4"/>
    </row>
    <row r="578" spans="1:4" x14ac:dyDescent="0.3">
      <c r="A578" s="3"/>
      <c r="D578" s="4"/>
    </row>
    <row r="579" spans="1:4" x14ac:dyDescent="0.3">
      <c r="A579" s="1"/>
      <c r="D579" s="4"/>
    </row>
    <row r="580" spans="1:4" x14ac:dyDescent="0.3">
      <c r="D580" s="5"/>
    </row>
    <row r="581" spans="1:4" x14ac:dyDescent="0.3">
      <c r="D581" s="4"/>
    </row>
    <row r="582" spans="1:4" x14ac:dyDescent="0.3">
      <c r="D582" s="4"/>
    </row>
    <row r="583" spans="1:4" x14ac:dyDescent="0.3">
      <c r="D583" s="4"/>
    </row>
    <row r="584" spans="1:4" x14ac:dyDescent="0.3">
      <c r="D584" s="4"/>
    </row>
    <row r="585" spans="1:4" x14ac:dyDescent="0.3">
      <c r="D585" s="4"/>
    </row>
    <row r="586" spans="1:4" x14ac:dyDescent="0.3">
      <c r="D586" s="4"/>
    </row>
    <row r="587" spans="1:4" x14ac:dyDescent="0.3">
      <c r="D587" s="4"/>
    </row>
    <row r="588" spans="1:4" x14ac:dyDescent="0.3">
      <c r="D588" s="4"/>
    </row>
    <row r="589" spans="1:4" x14ac:dyDescent="0.3">
      <c r="D589" s="4"/>
    </row>
    <row r="590" spans="1:4" x14ac:dyDescent="0.3">
      <c r="D590" s="4"/>
    </row>
    <row r="591" spans="1:4" x14ac:dyDescent="0.3">
      <c r="D591" s="4"/>
    </row>
    <row r="592" spans="1:4" x14ac:dyDescent="0.3">
      <c r="D592" s="5"/>
    </row>
    <row r="593" spans="1:4" x14ac:dyDescent="0.3">
      <c r="D593" s="4"/>
    </row>
    <row r="594" spans="1:4" x14ac:dyDescent="0.3">
      <c r="D594" s="4"/>
    </row>
    <row r="595" spans="1:4" x14ac:dyDescent="0.3">
      <c r="D595" s="4"/>
    </row>
    <row r="596" spans="1:4" x14ac:dyDescent="0.3">
      <c r="D596" s="4"/>
    </row>
    <row r="597" spans="1:4" x14ac:dyDescent="0.3">
      <c r="D597" s="4"/>
    </row>
    <row r="598" spans="1:4" x14ac:dyDescent="0.3">
      <c r="A598" s="1"/>
      <c r="D598" s="4"/>
    </row>
    <row r="599" spans="1:4" x14ac:dyDescent="0.3">
      <c r="D599" s="4"/>
    </row>
    <row r="600" spans="1:4" x14ac:dyDescent="0.3">
      <c r="D600" s="4"/>
    </row>
    <row r="601" spans="1:4" x14ac:dyDescent="0.3">
      <c r="D601" s="5"/>
    </row>
    <row r="602" spans="1:4" x14ac:dyDescent="0.3">
      <c r="D602" s="4"/>
    </row>
    <row r="603" spans="1:4" x14ac:dyDescent="0.3">
      <c r="D603" s="4"/>
    </row>
    <row r="604" spans="1:4" x14ac:dyDescent="0.3">
      <c r="D604" s="4"/>
    </row>
    <row r="605" spans="1:4" x14ac:dyDescent="0.3">
      <c r="D605" s="4"/>
    </row>
    <row r="606" spans="1:4" x14ac:dyDescent="0.3">
      <c r="D606" s="4"/>
    </row>
    <row r="607" spans="1:4" x14ac:dyDescent="0.3">
      <c r="D607" s="4"/>
    </row>
    <row r="608" spans="1:4" x14ac:dyDescent="0.3">
      <c r="D608" s="5"/>
    </row>
    <row r="609" spans="4:4" x14ac:dyDescent="0.3">
      <c r="D609" s="4"/>
    </row>
    <row r="610" spans="4:4" x14ac:dyDescent="0.3">
      <c r="D610" s="4"/>
    </row>
    <row r="611" spans="4:4" x14ac:dyDescent="0.3">
      <c r="D611" s="4"/>
    </row>
    <row r="612" spans="4:4" x14ac:dyDescent="0.3">
      <c r="D612" s="4"/>
    </row>
    <row r="613" spans="4:4" x14ac:dyDescent="0.3">
      <c r="D613" s="4"/>
    </row>
    <row r="614" spans="4:4" x14ac:dyDescent="0.3">
      <c r="D614" s="4"/>
    </row>
    <row r="615" spans="4:4" x14ac:dyDescent="0.3">
      <c r="D615" s="5"/>
    </row>
    <row r="616" spans="4:4" x14ac:dyDescent="0.3">
      <c r="D616" s="4"/>
    </row>
    <row r="617" spans="4:4" x14ac:dyDescent="0.3">
      <c r="D617" s="4"/>
    </row>
    <row r="618" spans="4:4" x14ac:dyDescent="0.3">
      <c r="D618" s="4"/>
    </row>
    <row r="619" spans="4:4" x14ac:dyDescent="0.3">
      <c r="D619" s="4"/>
    </row>
    <row r="620" spans="4:4" x14ac:dyDescent="0.3">
      <c r="D620" s="4"/>
    </row>
    <row r="621" spans="4:4" x14ac:dyDescent="0.3">
      <c r="D621" s="4"/>
    </row>
    <row r="622" spans="4:4" x14ac:dyDescent="0.3">
      <c r="D622" s="5"/>
    </row>
    <row r="623" spans="4:4" x14ac:dyDescent="0.3">
      <c r="D623" s="7"/>
    </row>
    <row r="624" spans="4:4" x14ac:dyDescent="0.3">
      <c r="D624" s="4"/>
    </row>
    <row r="625" spans="4:4" x14ac:dyDescent="0.3">
      <c r="D625" s="4"/>
    </row>
    <row r="626" spans="4:4" x14ac:dyDescent="0.3">
      <c r="D626" s="4"/>
    </row>
    <row r="627" spans="4:4" x14ac:dyDescent="0.3">
      <c r="D627" s="4"/>
    </row>
    <row r="628" spans="4:4" x14ac:dyDescent="0.3">
      <c r="D628" s="4"/>
    </row>
    <row r="629" spans="4:4" x14ac:dyDescent="0.3">
      <c r="D629" s="4"/>
    </row>
    <row r="630" spans="4:4" x14ac:dyDescent="0.3">
      <c r="D630" s="5"/>
    </row>
    <row r="631" spans="4:4" x14ac:dyDescent="0.3">
      <c r="D631" s="4"/>
    </row>
    <row r="632" spans="4:4" x14ac:dyDescent="0.3">
      <c r="D632" s="4"/>
    </row>
    <row r="633" spans="4:4" x14ac:dyDescent="0.3">
      <c r="D633" s="4"/>
    </row>
    <row r="634" spans="4:4" x14ac:dyDescent="0.3">
      <c r="D634" s="4"/>
    </row>
    <row r="635" spans="4:4" x14ac:dyDescent="0.3">
      <c r="D635" s="4"/>
    </row>
    <row r="636" spans="4:4" x14ac:dyDescent="0.3">
      <c r="D636" s="4"/>
    </row>
    <row r="637" spans="4:4" x14ac:dyDescent="0.3">
      <c r="D637" s="4"/>
    </row>
    <row r="638" spans="4:4" x14ac:dyDescent="0.3">
      <c r="D638" s="5"/>
    </row>
    <row r="639" spans="4:4" x14ac:dyDescent="0.3">
      <c r="D639" s="4"/>
    </row>
    <row r="640" spans="4:4" x14ac:dyDescent="0.3">
      <c r="D640" s="4"/>
    </row>
    <row r="641" spans="4:4" x14ac:dyDescent="0.3">
      <c r="D641" s="5"/>
    </row>
    <row r="642" spans="4:4" x14ac:dyDescent="0.3">
      <c r="D642" s="4"/>
    </row>
    <row r="643" spans="4:4" x14ac:dyDescent="0.3">
      <c r="D643" s="4"/>
    </row>
    <row r="644" spans="4:4" x14ac:dyDescent="0.3">
      <c r="D644" s="4"/>
    </row>
    <row r="645" spans="4:4" x14ac:dyDescent="0.3">
      <c r="D645" s="4"/>
    </row>
    <row r="646" spans="4:4" x14ac:dyDescent="0.3">
      <c r="D646" s="5"/>
    </row>
    <row r="647" spans="4:4" x14ac:dyDescent="0.3">
      <c r="D647" s="4"/>
    </row>
    <row r="648" spans="4:4" x14ac:dyDescent="0.3">
      <c r="D648" s="4"/>
    </row>
    <row r="649" spans="4:4" x14ac:dyDescent="0.3">
      <c r="D649" s="4"/>
    </row>
    <row r="650" spans="4:4" x14ac:dyDescent="0.3">
      <c r="D650" s="5"/>
    </row>
    <row r="651" spans="4:4" x14ac:dyDescent="0.3">
      <c r="D651" s="4"/>
    </row>
    <row r="652" spans="4:4" x14ac:dyDescent="0.3">
      <c r="D652" s="4"/>
    </row>
    <row r="653" spans="4:4" x14ac:dyDescent="0.3">
      <c r="D653" s="4"/>
    </row>
    <row r="654" spans="4:4" x14ac:dyDescent="0.3">
      <c r="D654" s="5"/>
    </row>
    <row r="655" spans="4:4" x14ac:dyDescent="0.3">
      <c r="D655" s="4"/>
    </row>
    <row r="656" spans="4:4" x14ac:dyDescent="0.3">
      <c r="D656" s="4"/>
    </row>
    <row r="657" spans="4:8" x14ac:dyDescent="0.3">
      <c r="D657" s="4"/>
    </row>
    <row r="658" spans="4:8" x14ac:dyDescent="0.3">
      <c r="D658" s="4"/>
    </row>
    <row r="659" spans="4:8" x14ac:dyDescent="0.3">
      <c r="D659" s="4"/>
    </row>
    <row r="660" spans="4:8" x14ac:dyDescent="0.3">
      <c r="D660" s="4"/>
    </row>
    <row r="661" spans="4:8" x14ac:dyDescent="0.3">
      <c r="D661" s="4"/>
    </row>
    <row r="662" spans="4:8" x14ac:dyDescent="0.3">
      <c r="D662" s="4"/>
    </row>
    <row r="663" spans="4:8" x14ac:dyDescent="0.3">
      <c r="D663" s="5"/>
    </row>
    <row r="664" spans="4:8" x14ac:dyDescent="0.3">
      <c r="D664" s="8"/>
      <c r="E664" s="9"/>
      <c r="F664" s="9"/>
      <c r="G664" s="9"/>
      <c r="H664" s="9"/>
    </row>
    <row r="665" spans="4:8" x14ac:dyDescent="0.3">
      <c r="D665" s="4"/>
    </row>
    <row r="666" spans="4:8" x14ac:dyDescent="0.3">
      <c r="D666" s="4"/>
    </row>
    <row r="667" spans="4:8" x14ac:dyDescent="0.3">
      <c r="D667" s="4"/>
    </row>
    <row r="668" spans="4:8" x14ac:dyDescent="0.3">
      <c r="D668" s="5"/>
    </row>
    <row r="669" spans="4:8" x14ac:dyDescent="0.3">
      <c r="D669" s="4"/>
    </row>
    <row r="670" spans="4:8" x14ac:dyDescent="0.3">
      <c r="D670" s="4"/>
    </row>
    <row r="671" spans="4:8" x14ac:dyDescent="0.3">
      <c r="D671" s="4"/>
    </row>
    <row r="672" spans="4:8" x14ac:dyDescent="0.3">
      <c r="D672" s="4"/>
    </row>
    <row r="673" spans="4:4" x14ac:dyDescent="0.3">
      <c r="D673" s="4"/>
    </row>
    <row r="674" spans="4:4" x14ac:dyDescent="0.3">
      <c r="D674" s="4"/>
    </row>
    <row r="675" spans="4:4" x14ac:dyDescent="0.3">
      <c r="D675" s="4"/>
    </row>
    <row r="676" spans="4:4" x14ac:dyDescent="0.3">
      <c r="D676" s="4"/>
    </row>
    <row r="677" spans="4:4" x14ac:dyDescent="0.3">
      <c r="D677" s="4"/>
    </row>
    <row r="678" spans="4:4" x14ac:dyDescent="0.3">
      <c r="D678" s="4"/>
    </row>
    <row r="679" spans="4:4" x14ac:dyDescent="0.3">
      <c r="D679" s="5"/>
    </row>
    <row r="680" spans="4:4" x14ac:dyDescent="0.3">
      <c r="D680" s="4"/>
    </row>
    <row r="681" spans="4:4" x14ac:dyDescent="0.3">
      <c r="D681" s="4"/>
    </row>
    <row r="682" spans="4:4" x14ac:dyDescent="0.3">
      <c r="D682" s="4"/>
    </row>
    <row r="683" spans="4:4" x14ac:dyDescent="0.3">
      <c r="D683" s="4"/>
    </row>
    <row r="685" spans="4:4" x14ac:dyDescent="0.3">
      <c r="D685" s="4"/>
    </row>
    <row r="686" spans="4:4" x14ac:dyDescent="0.3">
      <c r="D686" s="4"/>
    </row>
    <row r="687" spans="4:4" x14ac:dyDescent="0.3">
      <c r="D687" s="4"/>
    </row>
    <row r="689" spans="4:4" x14ac:dyDescent="0.3">
      <c r="D689" s="5"/>
    </row>
    <row r="690" spans="4:4" x14ac:dyDescent="0.3">
      <c r="D690" s="4"/>
    </row>
    <row r="691" spans="4:4" x14ac:dyDescent="0.3">
      <c r="D691" s="4"/>
    </row>
    <row r="692" spans="4:4" x14ac:dyDescent="0.3">
      <c r="D692" s="4"/>
    </row>
    <row r="693" spans="4:4" x14ac:dyDescent="0.3">
      <c r="D693" s="4"/>
    </row>
    <row r="694" spans="4:4" x14ac:dyDescent="0.3">
      <c r="D694" s="4"/>
    </row>
    <row r="696" spans="4:4" x14ac:dyDescent="0.3">
      <c r="D696" s="5"/>
    </row>
    <row r="697" spans="4:4" x14ac:dyDescent="0.3">
      <c r="D697" s="4"/>
    </row>
    <row r="703" spans="4:4" x14ac:dyDescent="0.3">
      <c r="D703" s="1"/>
    </row>
    <row r="711" spans="4:4" x14ac:dyDescent="0.3">
      <c r="D711" s="1"/>
    </row>
    <row r="718" spans="4:4" x14ac:dyDescent="0.3">
      <c r="D718" s="1"/>
    </row>
    <row r="733" spans="4:11" x14ac:dyDescent="0.3">
      <c r="D733" s="1"/>
    </row>
    <row r="734" spans="4:11" x14ac:dyDescent="0.3">
      <c r="K734" s="6"/>
    </row>
    <row r="740" spans="4:4" x14ac:dyDescent="0.3">
      <c r="D740" s="1"/>
    </row>
    <row r="741" spans="4:4" x14ac:dyDescent="0.3">
      <c r="D741" s="4"/>
    </row>
    <row r="742" spans="4:4" x14ac:dyDescent="0.3">
      <c r="D742" s="4"/>
    </row>
    <row r="743" spans="4:4" x14ac:dyDescent="0.3">
      <c r="D743" s="4"/>
    </row>
    <row r="744" spans="4:4" x14ac:dyDescent="0.3">
      <c r="D744" s="4"/>
    </row>
    <row r="746" spans="4:4" x14ac:dyDescent="0.3">
      <c r="D746" s="4"/>
    </row>
    <row r="747" spans="4:4" x14ac:dyDescent="0.3">
      <c r="D747" s="4"/>
    </row>
    <row r="748" spans="4:4" x14ac:dyDescent="0.3">
      <c r="D748" s="4"/>
    </row>
    <row r="750" spans="4:4" x14ac:dyDescent="0.3">
      <c r="D750" s="5"/>
    </row>
    <row r="751" spans="4:4" x14ac:dyDescent="0.3">
      <c r="D751" s="4"/>
    </row>
    <row r="752" spans="4:4" x14ac:dyDescent="0.3">
      <c r="D752" s="4"/>
    </row>
    <row r="753" spans="4:4" x14ac:dyDescent="0.3">
      <c r="D753" s="4"/>
    </row>
    <row r="754" spans="4:4" x14ac:dyDescent="0.3">
      <c r="D754" s="4"/>
    </row>
    <row r="756" spans="4:4" x14ac:dyDescent="0.3">
      <c r="D756" s="4"/>
    </row>
    <row r="757" spans="4:4" x14ac:dyDescent="0.3">
      <c r="D757" s="4"/>
    </row>
    <row r="759" spans="4:4" x14ac:dyDescent="0.3">
      <c r="D759" s="5"/>
    </row>
    <row r="760" spans="4:4" x14ac:dyDescent="0.3">
      <c r="D760" s="4"/>
    </row>
    <row r="761" spans="4:4" x14ac:dyDescent="0.3">
      <c r="D761" s="4"/>
    </row>
    <row r="762" spans="4:4" x14ac:dyDescent="0.3">
      <c r="D762" s="4"/>
    </row>
    <row r="763" spans="4:4" x14ac:dyDescent="0.3">
      <c r="D763" s="4"/>
    </row>
    <row r="765" spans="4:4" x14ac:dyDescent="0.3">
      <c r="D765" s="4"/>
    </row>
    <row r="766" spans="4:4" x14ac:dyDescent="0.3">
      <c r="D766" s="4"/>
    </row>
    <row r="768" spans="4:4" x14ac:dyDescent="0.3">
      <c r="D768" s="1"/>
    </row>
    <row r="786" spans="4:4" x14ac:dyDescent="0.3">
      <c r="D786" s="1"/>
    </row>
    <row r="794" spans="4:4" x14ac:dyDescent="0.3">
      <c r="D794" s="1"/>
    </row>
    <row r="800" spans="4:4" x14ac:dyDescent="0.3">
      <c r="D800" s="1"/>
    </row>
    <row r="807" spans="4:4" x14ac:dyDescent="0.3">
      <c r="D807" s="1"/>
    </row>
    <row r="808" spans="4:4" x14ac:dyDescent="0.3">
      <c r="D808" s="4"/>
    </row>
    <row r="809" spans="4:4" x14ac:dyDescent="0.3">
      <c r="D809" s="4"/>
    </row>
    <row r="810" spans="4:4" x14ac:dyDescent="0.3">
      <c r="D810" s="4"/>
    </row>
    <row r="811" spans="4:4" x14ac:dyDescent="0.3">
      <c r="D811" s="4"/>
    </row>
    <row r="812" spans="4:4" x14ac:dyDescent="0.3">
      <c r="D812" s="4"/>
    </row>
    <row r="814" spans="4:4" x14ac:dyDescent="0.3">
      <c r="D814" s="4"/>
    </row>
    <row r="815" spans="4:4" x14ac:dyDescent="0.3">
      <c r="D815" s="4"/>
    </row>
    <row r="817" spans="4:4" x14ac:dyDescent="0.3">
      <c r="D817" s="5"/>
    </row>
    <row r="818" spans="4:4" x14ac:dyDescent="0.3">
      <c r="D818" s="4"/>
    </row>
    <row r="819" spans="4:4" x14ac:dyDescent="0.3">
      <c r="D819" s="4"/>
    </row>
    <row r="820" spans="4:4" x14ac:dyDescent="0.3">
      <c r="D820" s="4"/>
    </row>
    <row r="821" spans="4:4" x14ac:dyDescent="0.3">
      <c r="D821" s="4"/>
    </row>
    <row r="822" spans="4:4" x14ac:dyDescent="0.3">
      <c r="D822" s="4"/>
    </row>
    <row r="823" spans="4:4" x14ac:dyDescent="0.3">
      <c r="D823" s="4"/>
    </row>
    <row r="824" spans="4:4" x14ac:dyDescent="0.3">
      <c r="D824" s="4"/>
    </row>
    <row r="825" spans="4:4" x14ac:dyDescent="0.3">
      <c r="D825" s="4"/>
    </row>
    <row r="827" spans="4:4" x14ac:dyDescent="0.3">
      <c r="D827" s="5"/>
    </row>
    <row r="828" spans="4:4" x14ac:dyDescent="0.3">
      <c r="D828" s="4"/>
    </row>
    <row r="829" spans="4:4" x14ac:dyDescent="0.3">
      <c r="D829" s="4"/>
    </row>
    <row r="830" spans="4:4" x14ac:dyDescent="0.3">
      <c r="D830" s="4"/>
    </row>
    <row r="831" spans="4:4" x14ac:dyDescent="0.3">
      <c r="D831" s="4"/>
    </row>
    <row r="832" spans="4:4" x14ac:dyDescent="0.3">
      <c r="D832" s="4"/>
    </row>
    <row r="833" spans="4:4" x14ac:dyDescent="0.3">
      <c r="D833" s="4"/>
    </row>
    <row r="835" spans="4:4" x14ac:dyDescent="0.3">
      <c r="D835" s="4"/>
    </row>
    <row r="836" spans="4:4" x14ac:dyDescent="0.3">
      <c r="D836" s="4"/>
    </row>
    <row r="838" spans="4:4" x14ac:dyDescent="0.3">
      <c r="D838" s="5"/>
    </row>
    <row r="839" spans="4:4" x14ac:dyDescent="0.3">
      <c r="D839" s="4"/>
    </row>
    <row r="840" spans="4:4" x14ac:dyDescent="0.3">
      <c r="D840" s="4"/>
    </row>
    <row r="841" spans="4:4" x14ac:dyDescent="0.3">
      <c r="D841" s="4"/>
    </row>
    <row r="842" spans="4:4" x14ac:dyDescent="0.3">
      <c r="D842" s="4"/>
    </row>
    <row r="843" spans="4:4" x14ac:dyDescent="0.3">
      <c r="D843" s="4"/>
    </row>
    <row r="844" spans="4:4" x14ac:dyDescent="0.3">
      <c r="D844" s="4"/>
    </row>
    <row r="845" spans="4:4" x14ac:dyDescent="0.3">
      <c r="D845" s="4"/>
    </row>
    <row r="847" spans="4:4" x14ac:dyDescent="0.3">
      <c r="D847" s="5"/>
    </row>
    <row r="848" spans="4:4" x14ac:dyDescent="0.3">
      <c r="D848" s="4"/>
    </row>
    <row r="849" spans="4:4" x14ac:dyDescent="0.3">
      <c r="D849" s="4"/>
    </row>
    <row r="850" spans="4:4" x14ac:dyDescent="0.3">
      <c r="D850" s="4"/>
    </row>
    <row r="851" spans="4:4" x14ac:dyDescent="0.3">
      <c r="D851" s="4"/>
    </row>
    <row r="852" spans="4:4" x14ac:dyDescent="0.3">
      <c r="D852" s="4"/>
    </row>
    <row r="854" spans="4:4" x14ac:dyDescent="0.3">
      <c r="D854" s="4"/>
    </row>
    <row r="855" spans="4:4" x14ac:dyDescent="0.3">
      <c r="D855" s="4"/>
    </row>
    <row r="857" spans="4:4" x14ac:dyDescent="0.3">
      <c r="D857" s="5"/>
    </row>
    <row r="858" spans="4:4" x14ac:dyDescent="0.3">
      <c r="D858" s="4"/>
    </row>
    <row r="859" spans="4:4" x14ac:dyDescent="0.3">
      <c r="D859" s="4"/>
    </row>
    <row r="860" spans="4:4" x14ac:dyDescent="0.3">
      <c r="D860" s="4"/>
    </row>
    <row r="861" spans="4:4" x14ac:dyDescent="0.3">
      <c r="D861" s="4"/>
    </row>
    <row r="862" spans="4:4" x14ac:dyDescent="0.3">
      <c r="D862" s="4"/>
    </row>
    <row r="864" spans="4:4" x14ac:dyDescent="0.3">
      <c r="D864" s="4"/>
    </row>
    <row r="865" spans="4:4" x14ac:dyDescent="0.3">
      <c r="D865" s="4"/>
    </row>
    <row r="866" spans="4:4" x14ac:dyDescent="0.3">
      <c r="D866" s="4"/>
    </row>
    <row r="868" spans="4:4" x14ac:dyDescent="0.3">
      <c r="D868" s="5"/>
    </row>
    <row r="869" spans="4:4" x14ac:dyDescent="0.3">
      <c r="D869" s="4"/>
    </row>
    <row r="870" spans="4:4" x14ac:dyDescent="0.3">
      <c r="D870" s="4"/>
    </row>
    <row r="871" spans="4:4" x14ac:dyDescent="0.3">
      <c r="D871" s="4"/>
    </row>
    <row r="872" spans="4:4" x14ac:dyDescent="0.3">
      <c r="D872" s="4"/>
    </row>
    <row r="873" spans="4:4" x14ac:dyDescent="0.3">
      <c r="D873" s="4"/>
    </row>
    <row r="875" spans="4:4" x14ac:dyDescent="0.3">
      <c r="D875" s="4"/>
    </row>
    <row r="876" spans="4:4" x14ac:dyDescent="0.3">
      <c r="D876" s="4"/>
    </row>
    <row r="878" spans="4:4" x14ac:dyDescent="0.3">
      <c r="D878" s="5"/>
    </row>
    <row r="879" spans="4:4" x14ac:dyDescent="0.3">
      <c r="D879" s="4"/>
    </row>
    <row r="880" spans="4:4" x14ac:dyDescent="0.3">
      <c r="D880" s="4"/>
    </row>
    <row r="881" spans="4:4" x14ac:dyDescent="0.3">
      <c r="D881" s="4"/>
    </row>
    <row r="882" spans="4:4" x14ac:dyDescent="0.3">
      <c r="D882" s="4"/>
    </row>
    <row r="883" spans="4:4" x14ac:dyDescent="0.3">
      <c r="D883" s="4"/>
    </row>
    <row r="884" spans="4:4" x14ac:dyDescent="0.3">
      <c r="D884" s="4"/>
    </row>
    <row r="885" spans="4:4" x14ac:dyDescent="0.3">
      <c r="D885" s="4"/>
    </row>
    <row r="886" spans="4:4" x14ac:dyDescent="0.3">
      <c r="D886" s="4"/>
    </row>
    <row r="888" spans="4:4" x14ac:dyDescent="0.3">
      <c r="D888" s="4"/>
    </row>
    <row r="889" spans="4:4" x14ac:dyDescent="0.3">
      <c r="D889" s="4"/>
    </row>
    <row r="891" spans="4:4" x14ac:dyDescent="0.3">
      <c r="D891" s="5"/>
    </row>
    <row r="892" spans="4:4" x14ac:dyDescent="0.3">
      <c r="D892" s="4"/>
    </row>
    <row r="893" spans="4:4" x14ac:dyDescent="0.3">
      <c r="D893" s="4"/>
    </row>
    <row r="894" spans="4:4" x14ac:dyDescent="0.3">
      <c r="D894" s="4"/>
    </row>
    <row r="895" spans="4:4" x14ac:dyDescent="0.3">
      <c r="D895" s="4"/>
    </row>
    <row r="897" spans="4:4" x14ac:dyDescent="0.3">
      <c r="D897" s="4"/>
    </row>
    <row r="898" spans="4:4" x14ac:dyDescent="0.3">
      <c r="D898" s="4"/>
    </row>
    <row r="900" spans="4:4" x14ac:dyDescent="0.3">
      <c r="D900" s="5"/>
    </row>
    <row r="901" spans="4:4" x14ac:dyDescent="0.3">
      <c r="D901" s="4"/>
    </row>
    <row r="902" spans="4:4" x14ac:dyDescent="0.3">
      <c r="D902" s="4"/>
    </row>
    <row r="903" spans="4:4" x14ac:dyDescent="0.3">
      <c r="D903" s="4"/>
    </row>
    <row r="904" spans="4:4" x14ac:dyDescent="0.3">
      <c r="D904" s="4"/>
    </row>
    <row r="906" spans="4:4" x14ac:dyDescent="0.3">
      <c r="D906" s="4"/>
    </row>
    <row r="907" spans="4:4" x14ac:dyDescent="0.3">
      <c r="D907" s="4"/>
    </row>
    <row r="909" spans="4:4" x14ac:dyDescent="0.3">
      <c r="D909" s="5"/>
    </row>
    <row r="910" spans="4:4" x14ac:dyDescent="0.3">
      <c r="D910" s="4"/>
    </row>
    <row r="911" spans="4:4" x14ac:dyDescent="0.3">
      <c r="D911" s="4"/>
    </row>
    <row r="912" spans="4:4" x14ac:dyDescent="0.3">
      <c r="D912" s="4"/>
    </row>
    <row r="913" spans="4:4" x14ac:dyDescent="0.3">
      <c r="D913" s="4"/>
    </row>
    <row r="915" spans="4:4" x14ac:dyDescent="0.3">
      <c r="D915" s="4"/>
    </row>
    <row r="916" spans="4:4" x14ac:dyDescent="0.3">
      <c r="D916" s="4"/>
    </row>
    <row r="918" spans="4:4" x14ac:dyDescent="0.3">
      <c r="D918" s="5"/>
    </row>
    <row r="919" spans="4:4" x14ac:dyDescent="0.3">
      <c r="D919" s="4"/>
    </row>
    <row r="920" spans="4:4" x14ac:dyDescent="0.3">
      <c r="D920" s="4"/>
    </row>
    <row r="921" spans="4:4" x14ac:dyDescent="0.3">
      <c r="D921" s="4"/>
    </row>
    <row r="922" spans="4:4" x14ac:dyDescent="0.3">
      <c r="D922" s="4"/>
    </row>
    <row r="924" spans="4:4" x14ac:dyDescent="0.3">
      <c r="D924" s="4"/>
    </row>
    <row r="925" spans="4:4" x14ac:dyDescent="0.3">
      <c r="D925" s="4"/>
    </row>
    <row r="927" spans="4:4" x14ac:dyDescent="0.3">
      <c r="D927" s="5"/>
    </row>
    <row r="928" spans="4:4" x14ac:dyDescent="0.3">
      <c r="D928" s="4"/>
    </row>
    <row r="929" spans="4:4" x14ac:dyDescent="0.3">
      <c r="D929" s="4"/>
    </row>
    <row r="930" spans="4:4" x14ac:dyDescent="0.3">
      <c r="D930" s="4"/>
    </row>
    <row r="931" spans="4:4" x14ac:dyDescent="0.3">
      <c r="D931" s="4"/>
    </row>
    <row r="933" spans="4:4" x14ac:dyDescent="0.3">
      <c r="D933" s="4"/>
    </row>
    <row r="934" spans="4:4" x14ac:dyDescent="0.3">
      <c r="D934" s="4"/>
    </row>
    <row r="936" spans="4:4" x14ac:dyDescent="0.3">
      <c r="D936" s="5"/>
    </row>
    <row r="944" spans="4:4" x14ac:dyDescent="0.3">
      <c r="D944" s="1"/>
    </row>
    <row r="950" spans="4:4" x14ac:dyDescent="0.3">
      <c r="D950" s="1"/>
    </row>
    <row r="957" spans="4:4" x14ac:dyDescent="0.3">
      <c r="D957" s="1"/>
    </row>
    <row r="966" spans="4:4" x14ac:dyDescent="0.3">
      <c r="D966" s="1"/>
    </row>
    <row r="973" spans="4:4" x14ac:dyDescent="0.3">
      <c r="D973" s="1"/>
    </row>
    <row r="979" spans="4:4" x14ac:dyDescent="0.3">
      <c r="D979" s="5"/>
    </row>
    <row r="980" spans="4:4" x14ac:dyDescent="0.3">
      <c r="D980" s="4"/>
    </row>
    <row r="981" spans="4:4" x14ac:dyDescent="0.3">
      <c r="D981" s="4"/>
    </row>
    <row r="982" spans="4:4" x14ac:dyDescent="0.3">
      <c r="D982" s="4"/>
    </row>
    <row r="983" spans="4:4" x14ac:dyDescent="0.3">
      <c r="D983" s="4"/>
    </row>
    <row r="985" spans="4:4" x14ac:dyDescent="0.3">
      <c r="D985" s="4"/>
    </row>
    <row r="986" spans="4:4" x14ac:dyDescent="0.3">
      <c r="D986" s="4"/>
    </row>
    <row r="987" spans="4:4" x14ac:dyDescent="0.3">
      <c r="D987" s="4"/>
    </row>
    <row r="989" spans="4:4" x14ac:dyDescent="0.3">
      <c r="D989" s="5"/>
    </row>
    <row r="997" spans="4:4" x14ac:dyDescent="0.3">
      <c r="D997" s="5"/>
    </row>
    <row r="998" spans="4:4" x14ac:dyDescent="0.3">
      <c r="D998" s="4"/>
    </row>
    <row r="999" spans="4:4" x14ac:dyDescent="0.3">
      <c r="D999" s="4"/>
    </row>
    <row r="1000" spans="4:4" x14ac:dyDescent="0.3">
      <c r="D1000" s="4"/>
    </row>
    <row r="1001" spans="4:4" x14ac:dyDescent="0.3">
      <c r="D1001" s="4"/>
    </row>
    <row r="1003" spans="4:4" x14ac:dyDescent="0.3">
      <c r="D1003" s="4"/>
    </row>
    <row r="1004" spans="4:4" x14ac:dyDescent="0.3">
      <c r="D1004" s="4"/>
    </row>
    <row r="1006" spans="4:4" x14ac:dyDescent="0.3">
      <c r="D1006" s="5"/>
    </row>
    <row r="1007" spans="4:4" x14ac:dyDescent="0.3">
      <c r="D1007" s="4"/>
    </row>
    <row r="1008" spans="4:4" x14ac:dyDescent="0.3">
      <c r="D1008" s="4"/>
    </row>
    <row r="1009" spans="4:4" x14ac:dyDescent="0.3">
      <c r="D1009" s="4"/>
    </row>
    <row r="1010" spans="4:4" x14ac:dyDescent="0.3">
      <c r="D1010" s="4"/>
    </row>
    <row r="1012" spans="4:4" x14ac:dyDescent="0.3">
      <c r="D1012" s="4"/>
    </row>
    <row r="1013" spans="4:4" x14ac:dyDescent="0.3">
      <c r="D1013" s="4"/>
    </row>
    <row r="1015" spans="4:4" x14ac:dyDescent="0.3">
      <c r="D1015" s="5"/>
    </row>
    <row r="1016" spans="4:4" x14ac:dyDescent="0.3">
      <c r="D1016" s="4"/>
    </row>
    <row r="1017" spans="4:4" x14ac:dyDescent="0.3">
      <c r="D1017" s="4"/>
    </row>
    <row r="1018" spans="4:4" x14ac:dyDescent="0.3">
      <c r="D1018" s="4"/>
    </row>
    <row r="1019" spans="4:4" x14ac:dyDescent="0.3">
      <c r="D1019" s="4"/>
    </row>
    <row r="1021" spans="4:4" x14ac:dyDescent="0.3">
      <c r="D1021" s="4"/>
    </row>
    <row r="1022" spans="4:4" x14ac:dyDescent="0.3">
      <c r="D1022" s="4"/>
    </row>
    <row r="1024" spans="4:4" x14ac:dyDescent="0.3">
      <c r="D1024" s="5"/>
    </row>
    <row r="1031" spans="4:4" x14ac:dyDescent="0.3">
      <c r="D1031" s="1"/>
    </row>
    <row r="1037" spans="4:4" x14ac:dyDescent="0.3">
      <c r="D1037" s="1"/>
    </row>
    <row r="1043" spans="4:4" x14ac:dyDescent="0.3">
      <c r="D1043" s="1"/>
    </row>
    <row r="1050" spans="4:4" x14ac:dyDescent="0.3">
      <c r="D1050" s="1"/>
    </row>
    <row r="1056" spans="4:4" x14ac:dyDescent="0.3">
      <c r="D1056" s="1"/>
    </row>
    <row r="1063" spans="4:4" x14ac:dyDescent="0.3">
      <c r="D1063" s="1"/>
    </row>
    <row r="1070" spans="4:4" x14ac:dyDescent="0.3">
      <c r="D1070" s="1"/>
    </row>
    <row r="1071" spans="4:4" x14ac:dyDescent="0.3">
      <c r="D1071" s="4"/>
    </row>
    <row r="1072" spans="4:4" x14ac:dyDescent="0.3">
      <c r="D1072" s="4"/>
    </row>
    <row r="1073" spans="4:4" x14ac:dyDescent="0.3">
      <c r="D1073" s="4"/>
    </row>
    <row r="1074" spans="4:4" x14ac:dyDescent="0.3">
      <c r="D1074" s="4"/>
    </row>
    <row r="1075" spans="4:4" x14ac:dyDescent="0.3">
      <c r="D1075" s="4"/>
    </row>
    <row r="1076" spans="4:4" x14ac:dyDescent="0.3">
      <c r="D1076" s="4"/>
    </row>
    <row r="1077" spans="4:4" x14ac:dyDescent="0.3">
      <c r="D1077" s="4"/>
    </row>
    <row r="1078" spans="4:4" x14ac:dyDescent="0.3">
      <c r="D1078" s="4"/>
    </row>
    <row r="1079" spans="4:4" x14ac:dyDescent="0.3">
      <c r="D1079" s="4"/>
    </row>
    <row r="1080" spans="4:4" x14ac:dyDescent="0.3">
      <c r="D1080" s="5"/>
    </row>
    <row r="1087" spans="4:4" x14ac:dyDescent="0.3">
      <c r="D1087" s="5"/>
    </row>
    <row r="1094" spans="4:4" x14ac:dyDescent="0.3">
      <c r="D1094" s="1"/>
    </row>
    <row r="1103" spans="4:4" x14ac:dyDescent="0.3">
      <c r="D1103" s="1"/>
    </row>
    <row r="1109" spans="4:4" x14ac:dyDescent="0.3">
      <c r="D1109" s="1"/>
    </row>
    <row r="1115" spans="4:4" x14ac:dyDescent="0.3">
      <c r="D1115" s="1"/>
    </row>
    <row r="1116" spans="4:4" x14ac:dyDescent="0.3">
      <c r="D1116" s="4"/>
    </row>
    <row r="1117" spans="4:4" x14ac:dyDescent="0.3">
      <c r="D1117" s="4"/>
    </row>
    <row r="1118" spans="4:4" x14ac:dyDescent="0.3">
      <c r="D1118" s="4"/>
    </row>
    <row r="1119" spans="4:4" x14ac:dyDescent="0.3">
      <c r="D1119" s="4"/>
    </row>
    <row r="1120" spans="4:4" x14ac:dyDescent="0.3">
      <c r="D1120" s="4"/>
    </row>
    <row r="1121" spans="4:4" x14ac:dyDescent="0.3">
      <c r="D1121" s="4"/>
    </row>
    <row r="1122" spans="4:4" x14ac:dyDescent="0.3">
      <c r="D1122" s="4"/>
    </row>
    <row r="1123" spans="4:4" x14ac:dyDescent="0.3">
      <c r="D1123" s="4"/>
    </row>
    <row r="1124" spans="4:4" x14ac:dyDescent="0.3">
      <c r="D1124" s="4"/>
    </row>
    <row r="1125" spans="4:4" x14ac:dyDescent="0.3">
      <c r="D1125" s="1"/>
    </row>
    <row r="1126" spans="4:4" x14ac:dyDescent="0.3">
      <c r="D1126" s="4"/>
    </row>
    <row r="1127" spans="4:4" x14ac:dyDescent="0.3">
      <c r="D1127" s="4"/>
    </row>
    <row r="1128" spans="4:4" x14ac:dyDescent="0.3">
      <c r="D1128" s="4"/>
    </row>
    <row r="1129" spans="4:4" x14ac:dyDescent="0.3">
      <c r="D1129" s="4"/>
    </row>
    <row r="1130" spans="4:4" x14ac:dyDescent="0.3">
      <c r="D1130" s="4"/>
    </row>
    <row r="1131" spans="4:4" x14ac:dyDescent="0.3">
      <c r="D1131" s="4"/>
    </row>
    <row r="1132" spans="4:4" x14ac:dyDescent="0.3">
      <c r="D1132" s="4"/>
    </row>
    <row r="1133" spans="4:4" x14ac:dyDescent="0.3">
      <c r="D1133" s="4"/>
    </row>
    <row r="1134" spans="4:4" x14ac:dyDescent="0.3">
      <c r="D1134" s="4"/>
    </row>
    <row r="1135" spans="4:4" x14ac:dyDescent="0.3">
      <c r="D1135" s="5"/>
    </row>
    <row r="1136" spans="4:4" x14ac:dyDescent="0.3">
      <c r="D1136" s="4"/>
    </row>
    <row r="1137" spans="4:4" x14ac:dyDescent="0.3">
      <c r="D1137" s="4"/>
    </row>
    <row r="1138" spans="4:4" x14ac:dyDescent="0.3">
      <c r="D1138" s="4"/>
    </row>
    <row r="1139" spans="4:4" x14ac:dyDescent="0.3">
      <c r="D1139" s="4"/>
    </row>
    <row r="1140" spans="4:4" x14ac:dyDescent="0.3">
      <c r="D1140" s="4"/>
    </row>
    <row r="1141" spans="4:4" x14ac:dyDescent="0.3">
      <c r="D1141" s="4"/>
    </row>
    <row r="1142" spans="4:4" x14ac:dyDescent="0.3">
      <c r="D1142" s="4"/>
    </row>
    <row r="1143" spans="4:4" x14ac:dyDescent="0.3">
      <c r="D1143" s="4"/>
    </row>
    <row r="1144" spans="4:4" x14ac:dyDescent="0.3">
      <c r="D1144" s="4"/>
    </row>
    <row r="1145" spans="4:4" x14ac:dyDescent="0.3">
      <c r="D1145" s="5"/>
    </row>
    <row r="1146" spans="4:4" x14ac:dyDescent="0.3">
      <c r="D1146" s="4"/>
    </row>
    <row r="1147" spans="4:4" x14ac:dyDescent="0.3">
      <c r="D1147" s="4"/>
    </row>
    <row r="1148" spans="4:4" x14ac:dyDescent="0.3">
      <c r="D1148" s="4"/>
    </row>
    <row r="1149" spans="4:4" x14ac:dyDescent="0.3">
      <c r="D1149" s="4"/>
    </row>
    <row r="1150" spans="4:4" x14ac:dyDescent="0.3">
      <c r="D1150" s="4"/>
    </row>
    <row r="1151" spans="4:4" x14ac:dyDescent="0.3">
      <c r="D1151" s="4"/>
    </row>
    <row r="1152" spans="4:4" x14ac:dyDescent="0.3">
      <c r="D1152" s="4"/>
    </row>
    <row r="1153" spans="4:4" x14ac:dyDescent="0.3">
      <c r="D1153" s="4"/>
    </row>
    <row r="1154" spans="4:4" x14ac:dyDescent="0.3">
      <c r="D1154" s="4"/>
    </row>
    <row r="1155" spans="4:4" x14ac:dyDescent="0.3">
      <c r="D1155" s="4"/>
    </row>
    <row r="1156" spans="4:4" x14ac:dyDescent="0.3">
      <c r="D1156" s="5"/>
    </row>
    <row r="1157" spans="4:4" x14ac:dyDescent="0.3">
      <c r="D1157" s="4"/>
    </row>
    <row r="1158" spans="4:4" x14ac:dyDescent="0.3">
      <c r="D1158" s="4"/>
    </row>
    <row r="1159" spans="4:4" x14ac:dyDescent="0.3">
      <c r="D1159" s="4"/>
    </row>
    <row r="1160" spans="4:4" x14ac:dyDescent="0.3">
      <c r="D1160" s="4"/>
    </row>
    <row r="1161" spans="4:4" x14ac:dyDescent="0.3">
      <c r="D1161" s="4"/>
    </row>
    <row r="1162" spans="4:4" x14ac:dyDescent="0.3">
      <c r="D1162" s="4"/>
    </row>
    <row r="1163" spans="4:4" x14ac:dyDescent="0.3">
      <c r="D1163" s="4"/>
    </row>
    <row r="1164" spans="4:4" x14ac:dyDescent="0.3">
      <c r="D1164" s="4"/>
    </row>
    <row r="1165" spans="4:4" x14ac:dyDescent="0.3">
      <c r="D1165" s="4"/>
    </row>
    <row r="1166" spans="4:4" x14ac:dyDescent="0.3">
      <c r="D1166" s="5"/>
    </row>
    <row r="1167" spans="4:4" x14ac:dyDescent="0.3">
      <c r="D1167" s="4"/>
    </row>
    <row r="1168" spans="4:4" x14ac:dyDescent="0.3">
      <c r="D1168" s="4"/>
    </row>
    <row r="1169" spans="4:4" x14ac:dyDescent="0.3">
      <c r="D1169" s="4"/>
    </row>
    <row r="1170" spans="4:4" x14ac:dyDescent="0.3">
      <c r="D1170" s="4"/>
    </row>
    <row r="1171" spans="4:4" x14ac:dyDescent="0.3">
      <c r="D1171" s="4"/>
    </row>
    <row r="1172" spans="4:4" x14ac:dyDescent="0.3">
      <c r="D1172" s="4"/>
    </row>
    <row r="1173" spans="4:4" x14ac:dyDescent="0.3">
      <c r="D1173" s="4"/>
    </row>
    <row r="1174" spans="4:4" x14ac:dyDescent="0.3">
      <c r="D1174" s="4"/>
    </row>
    <row r="1175" spans="4:4" x14ac:dyDescent="0.3">
      <c r="D1175" s="4"/>
    </row>
    <row r="1176" spans="4:4" x14ac:dyDescent="0.3">
      <c r="D1176" s="5"/>
    </row>
    <row r="1177" spans="4:4" x14ac:dyDescent="0.3">
      <c r="D1177" s="4"/>
    </row>
    <row r="1178" spans="4:4" x14ac:dyDescent="0.3">
      <c r="D1178" s="4"/>
    </row>
    <row r="1179" spans="4:4" x14ac:dyDescent="0.3">
      <c r="D1179" s="4"/>
    </row>
    <row r="1180" spans="4:4" x14ac:dyDescent="0.3">
      <c r="D1180" s="4"/>
    </row>
    <row r="1181" spans="4:4" x14ac:dyDescent="0.3">
      <c r="D1181" s="4"/>
    </row>
    <row r="1182" spans="4:4" x14ac:dyDescent="0.3">
      <c r="D1182" s="4"/>
    </row>
    <row r="1187" spans="4:4" x14ac:dyDescent="0.3">
      <c r="D1187" s="1"/>
    </row>
    <row r="1193" spans="4:4" x14ac:dyDescent="0.3">
      <c r="D1193" s="1"/>
    </row>
    <row r="1199" spans="4:4" x14ac:dyDescent="0.3">
      <c r="D1199" s="1"/>
    </row>
    <row r="1200" spans="4:4" x14ac:dyDescent="0.3">
      <c r="D1200" s="4"/>
    </row>
    <row r="1201" spans="4:4" x14ac:dyDescent="0.3">
      <c r="D1201" s="4"/>
    </row>
    <row r="1202" spans="4:4" x14ac:dyDescent="0.3">
      <c r="D1202" s="4"/>
    </row>
    <row r="1203" spans="4:4" x14ac:dyDescent="0.3">
      <c r="D1203" s="4"/>
    </row>
    <row r="1204" spans="4:4" x14ac:dyDescent="0.3">
      <c r="D1204" s="4"/>
    </row>
    <row r="1209" spans="4:4" x14ac:dyDescent="0.3">
      <c r="D1209" s="1"/>
    </row>
    <row r="1210" spans="4:4" x14ac:dyDescent="0.3">
      <c r="D1210" s="4"/>
    </row>
    <row r="1211" spans="4:4" x14ac:dyDescent="0.3">
      <c r="D1211" s="4"/>
    </row>
    <row r="1212" spans="4:4" x14ac:dyDescent="0.3">
      <c r="D1212" s="4"/>
    </row>
    <row r="1213" spans="4:4" x14ac:dyDescent="0.3">
      <c r="D1213" s="4"/>
    </row>
    <row r="1214" spans="4:4" x14ac:dyDescent="0.3">
      <c r="D1214" s="4"/>
    </row>
    <row r="1219" spans="4:4" x14ac:dyDescent="0.3">
      <c r="D1219" s="1"/>
    </row>
    <row r="1220" spans="4:4" x14ac:dyDescent="0.3">
      <c r="D1220" s="4"/>
    </row>
    <row r="1221" spans="4:4" x14ac:dyDescent="0.3">
      <c r="D1221" s="4"/>
    </row>
    <row r="1222" spans="4:4" x14ac:dyDescent="0.3">
      <c r="D1222" s="4"/>
    </row>
    <row r="1223" spans="4:4" x14ac:dyDescent="0.3">
      <c r="D1223" s="4"/>
    </row>
    <row r="1224" spans="4:4" x14ac:dyDescent="0.3">
      <c r="D122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e907a47a-bef0-4de7-8dab-7bc0f3e3b801" ContentTypeId="0x010100C0195A1B6C5C44E9A6AB38BF336295CE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okousaineisto" ma:contentTypeID="0x010100C0195A1B6C5C44E9A6AB38BF336295CE005B58B1AE98F1B74B8D8AD4312158A3BA" ma:contentTypeVersion="29" ma:contentTypeDescription="Luo uusi asiakirja." ma:contentTypeScope="" ma:versionID="973ec735cefe4443a05df0b69fb3d7c7">
  <xsd:schema xmlns:xsd="http://www.w3.org/2001/XMLSchema" xmlns:xs="http://www.w3.org/2001/XMLSchema" xmlns:p="http://schemas.microsoft.com/office/2006/metadata/properties" xmlns:ns2="801a4ecc-5c06-4555-9dd1-0bf5b16740cf" xmlns:ns3="http://schemas.microsoft.com/sharepoint/v4" targetNamespace="http://schemas.microsoft.com/office/2006/metadata/properties" ma:root="true" ma:fieldsID="71dd70dfeac862e9f671fe4058e96f84" ns2:_="" ns3:_="">
    <xsd:import namespace="801a4ecc-5c06-4555-9dd1-0bf5b16740c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otku_ContainsPersonalData" minOccurs="0"/>
                <xsd:element ref="ns2:dotku_Publicity"/>
                <xsd:element ref="ns2:dotku_Description" minOccurs="0"/>
                <xsd:element ref="ns2:dotku_MeetingMaterialYear" minOccurs="0"/>
                <xsd:element ref="ns2:dotku_MeetingMaterialDate"/>
                <xsd:element ref="ns2:dotku_MeetingMaterialType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a4ecc-5c06-4555-9dd1-0bf5b16740cf" elementFormDefault="qualified">
    <xsd:import namespace="http://schemas.microsoft.com/office/2006/documentManagement/types"/>
    <xsd:import namespace="http://schemas.microsoft.com/office/infopath/2007/PartnerControls"/>
    <xsd:element name="dotku_ContainsPersonalData" ma:index="2" nillable="true" ma:displayName="Sisältää henkilötietoja" ma:default="" ma:description="Henkilötietolaki 3 § 1 mom" ma:format="Dropdown" ma:internalName="dotku_ContainsPersonalData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dotku_Publicity" ma:index="3" ma:displayName="Julkisuus" ma:default="Julkinen" ma:format="Dropdown" ma:internalName="dotku_Publicity">
      <xsd:simpleType>
        <xsd:restriction base="dms:Choice">
          <xsd:enumeration value="Julkinen"/>
          <xsd:enumeration value="Salassa pidettävä"/>
        </xsd:restriction>
      </xsd:simpleType>
    </xsd:element>
    <xsd:element name="dotku_Description" ma:index="4" nillable="true" ma:displayName="Kuvaus" ma:internalName="dotku_Description">
      <xsd:simpleType>
        <xsd:restriction base="dms:Note">
          <xsd:maxLength value="255"/>
        </xsd:restriction>
      </xsd:simpleType>
    </xsd:element>
    <xsd:element name="dotku_MeetingMaterialYear" ma:index="5" nillable="true" ma:displayName="Vuosi" ma:internalName="dotku_MeetingMaterialYear" ma:readOnly="false">
      <xsd:simpleType>
        <xsd:restriction base="dms:Number"/>
      </xsd:simpleType>
    </xsd:element>
    <xsd:element name="dotku_MeetingMaterialDate" ma:index="6" ma:displayName="Päätös-/kokouspvm" ma:format="DateOnly" ma:internalName="dotku_MeetingMaterialDate">
      <xsd:simpleType>
        <xsd:restriction base="dms:DateTime"/>
      </xsd:simpleType>
    </xsd:element>
    <xsd:element name="dotku_MeetingMaterialType" ma:index="7" ma:displayName="Kokousaineiston tyyppi" ma:format="Dropdown" ma:internalName="dotku_MeetingMaterialType" ma:readOnly="false">
      <xsd:simpleType>
        <xsd:restriction base="dms:Choice">
          <xsd:enumeration value="Asia-/esityslista"/>
          <xsd:enumeration value="Liite"/>
          <xsd:enumeration value="Muistio"/>
          <xsd:enumeration value="Oheismateriaali"/>
          <xsd:enumeration value="Oikaisuvaatimus"/>
          <xsd:enumeration value="Päätös"/>
          <xsd:enumeration value="Päätösehdotus"/>
          <xsd:enumeration value="Päätösesitys"/>
          <xsd:enumeration value="Päätöspöytäkirja"/>
          <xsd:enumeration value="Pöytäkirj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tku_MeetingMaterialDate xmlns="801a4ecc-5c06-4555-9dd1-0bf5b16740cf">2020-12-07T22:00:00+00:00</dotku_MeetingMaterialDate>
    <dotku_MeetingMaterialType xmlns="801a4ecc-5c06-4555-9dd1-0bf5b16740cf">Liite</dotku_MeetingMaterialType>
    <IconOverlay xmlns="http://schemas.microsoft.com/sharepoint/v4" xsi:nil="true"/>
    <dotku_MeetingMaterialYear xmlns="801a4ecc-5c06-4555-9dd1-0bf5b16740cf">2020</dotku_MeetingMaterialYear>
    <dotku_Description xmlns="801a4ecc-5c06-4555-9dd1-0bf5b16740cf">Valmis valmistelijalta</dotku_Description>
    <dotku_Publicity xmlns="801a4ecc-5c06-4555-9dd1-0bf5b16740cf">Julkinen</dotku_Publicity>
    <dotku_ContainsPersonalData xmlns="801a4ecc-5c06-4555-9dd1-0bf5b16740cf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F73DAE-8240-4221-A2DB-0A73768678D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15DC698E-52DD-426D-B0F5-D72E2851B1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a4ecc-5c06-4555-9dd1-0bf5b16740cf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AA93D9-F4B0-4286-8E2C-CF8A5D59DC19}">
  <ds:schemaRefs>
    <ds:schemaRef ds:uri="http://schemas.microsoft.com/office/2006/metadata/properties"/>
    <ds:schemaRef ds:uri="http://purl.org/dc/terms/"/>
    <ds:schemaRef ds:uri="801a4ecc-5c06-4555-9dd1-0bf5b16740cf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D369FE9-C397-4828-B2AF-F767D34677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Päivi</dc:creator>
  <cp:lastModifiedBy>Siekkinen Jaana</cp:lastModifiedBy>
  <cp:lastPrinted>2020-11-20T11:29:52Z</cp:lastPrinted>
  <dcterms:created xsi:type="dcterms:W3CDTF">2011-04-26T11:05:32Z</dcterms:created>
  <dcterms:modified xsi:type="dcterms:W3CDTF">2020-11-30T10:03:20Z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0x010100C0195A1B6C5C44E9A6AB38BF336295CE005B58B1AE98F1B74B8D8AD4312158A3BA</vt:lpwstr>
  </property>
</Properties>
</file>