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ku-my.sharepoint.com/personal/henrietta_helenius_turku_fi/Documents/Työpöytä/1.6.24 OVTES liitteet/"/>
    </mc:Choice>
  </mc:AlternateContent>
  <xr:revisionPtr revIDLastSave="0" documentId="8_{F221D40C-A06A-457B-B8FF-F4C5E34C1096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OSIO C" sheetId="6" r:id="rId1"/>
    <sheet name="OSIO G" sheetId="7" r:id="rId2"/>
    <sheet name="Perusopetus" sheetId="8" r:id="rId3"/>
    <sheet name="Lukio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9" l="1"/>
  <c r="D19" i="9"/>
  <c r="E19" i="9" s="1"/>
  <c r="H19" i="9" s="1"/>
  <c r="D53" i="8"/>
  <c r="D26" i="8"/>
  <c r="E26" i="8" s="1"/>
  <c r="H26" i="8" s="1"/>
  <c r="D23" i="6"/>
  <c r="D12" i="6"/>
  <c r="E12" i="6" s="1"/>
  <c r="G12" i="6" s="1"/>
  <c r="H13" i="7"/>
  <c r="E13" i="7"/>
  <c r="G19" i="9" l="1"/>
  <c r="H12" i="6"/>
  <c r="F12" i="6"/>
  <c r="F13" i="7"/>
  <c r="G13" i="7"/>
  <c r="F19" i="9"/>
  <c r="F26" i="8"/>
  <c r="G26" i="8"/>
</calcChain>
</file>

<file path=xl/sharedStrings.xml><?xml version="1.0" encoding="utf-8"?>
<sst xmlns="http://schemas.openxmlformats.org/spreadsheetml/2006/main" count="194" uniqueCount="108">
  <si>
    <t>Ptek</t>
  </si>
  <si>
    <t>Ptek-Nimi</t>
  </si>
  <si>
    <t>Teht.koht.palkka</t>
  </si>
  <si>
    <t>Tuntipalkkio</t>
  </si>
  <si>
    <t>Perusopetus</t>
  </si>
  <si>
    <t>Henkoht-vuosisid-OPE</t>
  </si>
  <si>
    <t>Henk.koht.lisä</t>
  </si>
  <si>
    <t>Luokanvalv.palkk.</t>
  </si>
  <si>
    <t>Luokanvalv.autom.pid</t>
  </si>
  <si>
    <t>Ateriaetu, työpv</t>
  </si>
  <si>
    <t>Ateriaedunhyvitys</t>
  </si>
  <si>
    <t>Kiertäv.ope.lisä</t>
  </si>
  <si>
    <t>Ylituntipalkkio</t>
  </si>
  <si>
    <t>Työkokemuslisä</t>
  </si>
  <si>
    <t>Peruspalkanväh.</t>
  </si>
  <si>
    <t>Koulu+kuntak,eiOsapr</t>
  </si>
  <si>
    <t>Ateriaetu</t>
  </si>
  <si>
    <t>Tuntiopet.palkk,kans</t>
  </si>
  <si>
    <t>Ylituntip.pk</t>
  </si>
  <si>
    <t>406A</t>
  </si>
  <si>
    <t>Lisätyö,vuosit.jatk</t>
  </si>
  <si>
    <t>Tukiopetuspalkk.</t>
  </si>
  <si>
    <t>Sijaistuntipalkk.</t>
  </si>
  <si>
    <t>Muu lisä varspalkkaa</t>
  </si>
  <si>
    <t>Sijaistuntip30%</t>
  </si>
  <si>
    <t>Erityisteht.pk</t>
  </si>
  <si>
    <t>Osapäiväpalkanpid.</t>
  </si>
  <si>
    <t>Erill.tuntip.pidätys</t>
  </si>
  <si>
    <t>Ylituntip.pid.</t>
  </si>
  <si>
    <t>TaitoTaide,eiOsapro</t>
  </si>
  <si>
    <t>Ylituntip.pid</t>
  </si>
  <si>
    <t>Ylityö50%,viikko</t>
  </si>
  <si>
    <t>Lukion kiint.lisät</t>
  </si>
  <si>
    <t>Luokkaylitunnit</t>
  </si>
  <si>
    <t>Sijaistuntip30%lu</t>
  </si>
  <si>
    <t>Siirt-lisä/muu</t>
  </si>
  <si>
    <t>Yövuorokorvaus</t>
  </si>
  <si>
    <t>Erityisteht.</t>
  </si>
  <si>
    <t>Erityisteht.pid.</t>
  </si>
  <si>
    <t>Tukiopetus.vierask.</t>
  </si>
  <si>
    <t>Työsuoj-valt,EiOsapr</t>
  </si>
  <si>
    <t>Ylituntip.kertat</t>
  </si>
  <si>
    <t>Määrävuosilisä</t>
  </si>
  <si>
    <t>Luokanv.kertat.(38)</t>
  </si>
  <si>
    <t>Tuntiop.palkk.pk</t>
  </si>
  <si>
    <t>569S</t>
  </si>
  <si>
    <t>Sivutoimtunop,vuosit</t>
  </si>
  <si>
    <t>Tuntipalkkio,lukio</t>
  </si>
  <si>
    <t>Luot-henk-pal,EiOsap</t>
  </si>
  <si>
    <t>Tukiopetus,lu</t>
  </si>
  <si>
    <t>Kielilisä,varsp</t>
  </si>
  <si>
    <t>Ylituntip.lu</t>
  </si>
  <si>
    <t>Ylituntip.</t>
  </si>
  <si>
    <t>Iltavuorokorvaus</t>
  </si>
  <si>
    <t>Lauantaikorv,säänn</t>
  </si>
  <si>
    <t>Sunnuntaityökorv.</t>
  </si>
  <si>
    <t>Sijaistuntip.lu</t>
  </si>
  <si>
    <t>Matkapuhelinetu</t>
  </si>
  <si>
    <t>Muu lisä ei varspalk</t>
  </si>
  <si>
    <t>Ylityö100%,viikko</t>
  </si>
  <si>
    <t>406Y</t>
  </si>
  <si>
    <t>Ylityö,vuosit.jatk</t>
  </si>
  <si>
    <t>Ilta/yöopetus/AKK</t>
  </si>
  <si>
    <t>Luokanvalv.p.pidätys</t>
  </si>
  <si>
    <t>Lisätyökorvaus</t>
  </si>
  <si>
    <t>Lukioteht-pidätys</t>
  </si>
  <si>
    <t>Ylit.autom.pid.lukio</t>
  </si>
  <si>
    <t>Tuntipalkkatyö</t>
  </si>
  <si>
    <t>Kotiteht.valv</t>
  </si>
  <si>
    <t>568E</t>
  </si>
  <si>
    <t>Sijaistunt30%,vuosit</t>
  </si>
  <si>
    <t>572B</t>
  </si>
  <si>
    <t>Vapaaj.korv.vuosityö</t>
  </si>
  <si>
    <t>Koulu+kuntakoht.lisä</t>
  </si>
  <si>
    <t>Luott.miespalkkio</t>
  </si>
  <si>
    <t>Tuntiop.palkk.lu</t>
  </si>
  <si>
    <t>J_erä</t>
  </si>
  <si>
    <t>JE</t>
  </si>
  <si>
    <t>Muuttuva</t>
  </si>
  <si>
    <t>Summa</t>
  </si>
  <si>
    <t>JE Summa</t>
  </si>
  <si>
    <t>Muuttuva Summa</t>
  </si>
  <si>
    <t>Tk.palkan muuttuessa korottuvat palkanosat</t>
  </si>
  <si>
    <t>JE 0,4%</t>
  </si>
  <si>
    <t>&lt;-- Hk-lisän muutos korottaa</t>
  </si>
  <si>
    <t>Lukio-opetus</t>
  </si>
  <si>
    <t>Pros.järjestelyerä</t>
  </si>
  <si>
    <t>Iltatyölisä</t>
  </si>
  <si>
    <t>Sunn.työ,epäsäänn.</t>
  </si>
  <si>
    <t>Ylityö50%,vuorok</t>
  </si>
  <si>
    <t>Ylityö100%,vuorok</t>
  </si>
  <si>
    <t>Yötyölisä</t>
  </si>
  <si>
    <t>Palkanpidätys</t>
  </si>
  <si>
    <t>Kerhotyöpalkkio</t>
  </si>
  <si>
    <t>Rehtorinhallinn.teht</t>
  </si>
  <si>
    <t>405R</t>
  </si>
  <si>
    <t>Lukioresursvuosivko</t>
  </si>
  <si>
    <t>415R</t>
  </si>
  <si>
    <t>Lukioresurskertatun</t>
  </si>
  <si>
    <t>572E</t>
  </si>
  <si>
    <t>Lisätyö.vuosit.pk</t>
  </si>
  <si>
    <t>Yo-korj/reht.hall.</t>
  </si>
  <si>
    <t>598R</t>
  </si>
  <si>
    <t>Lukioresurssipidätys</t>
  </si>
  <si>
    <t>JE 0,33%</t>
  </si>
  <si>
    <t>JE 0,6%</t>
  </si>
  <si>
    <t>+YK 0,77%</t>
  </si>
  <si>
    <t>JE 1,0%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</si>
</sst>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33" borderId="10" xfId="0" applyFont="1" applyFill="1" applyBorder="1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0" xfId="0" applyFont="1" applyBorder="1"/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/>
    <xf numFmtId="4" fontId="16" fillId="33" borderId="10" xfId="0" applyNumberFormat="1" applyFont="1" applyFill="1" applyBorder="1"/>
    <xf numFmtId="4" fontId="16" fillId="0" borderId="11" xfId="0" applyNumberFormat="1" applyFont="1" applyBorder="1"/>
    <xf numFmtId="4" fontId="16" fillId="0" borderId="0" xfId="0" applyNumberFormat="1" applyFont="1" applyBorder="1"/>
    <xf numFmtId="4" fontId="16" fillId="0" borderId="0" xfId="0" applyNumberFormat="1" applyFont="1"/>
    <xf numFmtId="0" fontId="0" fillId="34" borderId="0" xfId="0" quotePrefix="1" applyFill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workbookViewId="0"/>
  </sheetViews>
  <sheetFormatPr defaultRowHeight="14.4" x14ac:dyDescent="0.3"/>
  <cols>
    <col min="1" max="1" width="16.88671875" bestFit="1" customWidth="1"/>
    <col min="2" max="2" width="5.33203125" bestFit="1" customWidth="1"/>
    <col min="3" max="3" width="22.88671875" customWidth="1"/>
    <col min="4" max="4" width="11.44140625" style="8" bestFit="1" customWidth="1"/>
    <col min="5" max="5" width="12.88671875" customWidth="1"/>
  </cols>
  <sheetData>
    <row r="1" spans="1:8" x14ac:dyDescent="0.3">
      <c r="A1" s="1" t="s">
        <v>76</v>
      </c>
      <c r="B1" s="1" t="s">
        <v>0</v>
      </c>
      <c r="C1" s="1" t="s">
        <v>1</v>
      </c>
      <c r="D1" s="9" t="s">
        <v>79</v>
      </c>
    </row>
    <row r="2" spans="1:8" x14ac:dyDescent="0.3">
      <c r="A2" s="2" t="s">
        <v>77</v>
      </c>
      <c r="B2" s="2">
        <v>2030</v>
      </c>
      <c r="C2" t="s">
        <v>2</v>
      </c>
      <c r="D2" s="8">
        <v>1866946.4500000009</v>
      </c>
    </row>
    <row r="3" spans="1:8" x14ac:dyDescent="0.3">
      <c r="A3" s="2"/>
      <c r="B3" s="2">
        <v>2421</v>
      </c>
      <c r="C3" t="s">
        <v>5</v>
      </c>
      <c r="D3" s="8">
        <v>5626.3399999999992</v>
      </c>
    </row>
    <row r="4" spans="1:8" x14ac:dyDescent="0.3">
      <c r="A4" s="2"/>
      <c r="B4" s="2">
        <v>2439</v>
      </c>
      <c r="C4" t="s">
        <v>35</v>
      </c>
      <c r="D4" s="8">
        <v>4113.95</v>
      </c>
    </row>
    <row r="5" spans="1:8" x14ac:dyDescent="0.3">
      <c r="A5" s="2"/>
      <c r="B5" s="2">
        <v>2635</v>
      </c>
      <c r="C5" t="s">
        <v>6</v>
      </c>
      <c r="D5" s="8">
        <v>42823.489999999983</v>
      </c>
    </row>
    <row r="6" spans="1:8" x14ac:dyDescent="0.3">
      <c r="A6" s="2"/>
      <c r="B6" s="2">
        <v>2644</v>
      </c>
      <c r="C6" t="s">
        <v>86</v>
      </c>
      <c r="D6" s="8">
        <v>2795.7600000000084</v>
      </c>
    </row>
    <row r="7" spans="1:8" x14ac:dyDescent="0.3">
      <c r="A7" s="2"/>
      <c r="B7" s="2">
        <v>2725</v>
      </c>
      <c r="C7" t="s">
        <v>50</v>
      </c>
      <c r="D7" s="8">
        <v>30.28</v>
      </c>
    </row>
    <row r="8" spans="1:8" x14ac:dyDescent="0.3">
      <c r="A8" s="2"/>
      <c r="B8" s="2">
        <v>3365</v>
      </c>
      <c r="C8" t="s">
        <v>40</v>
      </c>
      <c r="D8" s="8">
        <v>417.4</v>
      </c>
    </row>
    <row r="9" spans="1:8" x14ac:dyDescent="0.3">
      <c r="A9" s="2"/>
      <c r="B9" s="2">
        <v>7514</v>
      </c>
      <c r="C9" t="s">
        <v>57</v>
      </c>
      <c r="D9" s="8">
        <v>60</v>
      </c>
    </row>
    <row r="10" spans="1:8" x14ac:dyDescent="0.3">
      <c r="A10" s="2"/>
      <c r="B10" s="2">
        <v>7516</v>
      </c>
      <c r="C10" t="s">
        <v>9</v>
      </c>
      <c r="D10" s="8">
        <v>20251.190000000042</v>
      </c>
    </row>
    <row r="11" spans="1:8" x14ac:dyDescent="0.3">
      <c r="A11" s="3"/>
      <c r="B11" s="2">
        <v>7528</v>
      </c>
      <c r="C11" t="s">
        <v>10</v>
      </c>
      <c r="D11" s="8">
        <v>-1377.18</v>
      </c>
      <c r="E11" s="13" t="s">
        <v>106</v>
      </c>
      <c r="F11" s="1" t="s">
        <v>83</v>
      </c>
      <c r="G11" s="1" t="s">
        <v>104</v>
      </c>
      <c r="H11" s="1" t="s">
        <v>105</v>
      </c>
    </row>
    <row r="12" spans="1:8" x14ac:dyDescent="0.3">
      <c r="A12" s="4" t="s">
        <v>80</v>
      </c>
      <c r="B12" s="4"/>
      <c r="C12" s="4"/>
      <c r="D12" s="10">
        <f>SUM(D2:D11)</f>
        <v>1941687.6800000009</v>
      </c>
      <c r="E12" s="10">
        <f>1.0076*D12</f>
        <v>1956444.506368001</v>
      </c>
      <c r="F12" s="10">
        <f>ROUND(E12*0.004,2)</f>
        <v>7825.78</v>
      </c>
      <c r="G12" s="10">
        <f>ROUND(E12*0.0033,2)</f>
        <v>6456.27</v>
      </c>
      <c r="H12" s="10">
        <f>ROUND(E12*0.006,2)</f>
        <v>11738.67</v>
      </c>
    </row>
    <row r="13" spans="1:8" x14ac:dyDescent="0.3">
      <c r="A13" s="5"/>
      <c r="B13" s="5"/>
      <c r="C13" s="5"/>
      <c r="D13" s="11"/>
    </row>
    <row r="14" spans="1:8" x14ac:dyDescent="0.3">
      <c r="A14" s="7" t="s">
        <v>82</v>
      </c>
      <c r="B14" s="5"/>
      <c r="C14" s="5"/>
      <c r="D14" s="11"/>
    </row>
    <row r="15" spans="1:8" x14ac:dyDescent="0.3">
      <c r="A15" s="5"/>
      <c r="B15" s="5"/>
      <c r="C15" s="5"/>
      <c r="D15" s="11"/>
    </row>
    <row r="16" spans="1:8" x14ac:dyDescent="0.3">
      <c r="A16" s="2" t="s">
        <v>78</v>
      </c>
      <c r="B16" s="2">
        <v>2170</v>
      </c>
      <c r="C16" t="s">
        <v>14</v>
      </c>
      <c r="D16" s="8">
        <v>-17799.240000000009</v>
      </c>
    </row>
    <row r="17" spans="1:5" x14ac:dyDescent="0.3">
      <c r="A17" s="2"/>
      <c r="B17" s="2">
        <v>5702</v>
      </c>
      <c r="C17" t="s">
        <v>62</v>
      </c>
      <c r="D17" s="8">
        <v>5325.5099999999993</v>
      </c>
    </row>
    <row r="18" spans="1:5" x14ac:dyDescent="0.3">
      <c r="A18" s="2"/>
      <c r="B18" s="2" t="s">
        <v>19</v>
      </c>
      <c r="C18" t="s">
        <v>20</v>
      </c>
      <c r="D18" s="8">
        <v>26034.239999999998</v>
      </c>
      <c r="E18" t="s">
        <v>84</v>
      </c>
    </row>
    <row r="19" spans="1:5" x14ac:dyDescent="0.3">
      <c r="A19" s="2"/>
      <c r="B19" s="2" t="s">
        <v>60</v>
      </c>
      <c r="C19" t="s">
        <v>61</v>
      </c>
      <c r="D19" s="8">
        <v>456.19</v>
      </c>
    </row>
    <row r="20" spans="1:5" x14ac:dyDescent="0.3">
      <c r="A20" s="2"/>
      <c r="B20" s="2" t="s">
        <v>69</v>
      </c>
      <c r="C20" t="s">
        <v>70</v>
      </c>
      <c r="D20" s="8">
        <v>1574.8000000000002</v>
      </c>
    </row>
    <row r="21" spans="1:5" x14ac:dyDescent="0.3">
      <c r="A21" s="2"/>
      <c r="B21" s="2" t="s">
        <v>45</v>
      </c>
      <c r="C21" t="s">
        <v>46</v>
      </c>
      <c r="D21" s="8">
        <v>51403.33</v>
      </c>
    </row>
    <row r="22" spans="1:5" x14ac:dyDescent="0.3">
      <c r="A22" s="3"/>
      <c r="B22" s="2" t="s">
        <v>71</v>
      </c>
      <c r="C22" t="s">
        <v>72</v>
      </c>
      <c r="D22" s="8">
        <v>24816.84</v>
      </c>
    </row>
    <row r="23" spans="1:5" x14ac:dyDescent="0.3">
      <c r="A23" s="4" t="s">
        <v>81</v>
      </c>
      <c r="B23" s="4"/>
      <c r="C23" s="4"/>
      <c r="D23" s="10">
        <f>SUM(D16:D22)</f>
        <v>91811.669999999984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"/>
  <sheetViews>
    <sheetView workbookViewId="0">
      <selection activeCell="E13" sqref="E13"/>
    </sheetView>
  </sheetViews>
  <sheetFormatPr defaultRowHeight="14.4" x14ac:dyDescent="0.3"/>
  <cols>
    <col min="1" max="1" width="16.88671875" bestFit="1" customWidth="1"/>
    <col min="2" max="2" width="5" bestFit="1" customWidth="1"/>
    <col min="3" max="3" width="20.33203125" bestFit="1" customWidth="1"/>
    <col min="4" max="5" width="11.44140625" style="8" bestFit="1" customWidth="1"/>
    <col min="6" max="6" width="8" style="8" bestFit="1" customWidth="1"/>
    <col min="7" max="7" width="8.33203125" style="8" bestFit="1" customWidth="1"/>
    <col min="8" max="8" width="9" style="8" bestFit="1" customWidth="1"/>
  </cols>
  <sheetData>
    <row r="1" spans="1:8" x14ac:dyDescent="0.3">
      <c r="A1" s="1" t="s">
        <v>76</v>
      </c>
      <c r="B1" s="1" t="s">
        <v>0</v>
      </c>
      <c r="C1" s="1" t="s">
        <v>1</v>
      </c>
      <c r="D1" s="9" t="s">
        <v>79</v>
      </c>
    </row>
    <row r="2" spans="1:8" x14ac:dyDescent="0.3">
      <c r="A2" s="2" t="s">
        <v>77</v>
      </c>
      <c r="B2" s="2">
        <v>2030</v>
      </c>
      <c r="C2" t="s">
        <v>2</v>
      </c>
      <c r="D2" s="8">
        <v>1320166.4699999953</v>
      </c>
    </row>
    <row r="3" spans="1:8" x14ac:dyDescent="0.3">
      <c r="A3" s="2"/>
      <c r="B3" s="2">
        <v>2635</v>
      </c>
      <c r="C3" t="s">
        <v>6</v>
      </c>
      <c r="D3" s="8">
        <v>27252.780000000006</v>
      </c>
    </row>
    <row r="4" spans="1:8" x14ac:dyDescent="0.3">
      <c r="A4" s="2"/>
      <c r="B4" s="2">
        <v>2725</v>
      </c>
      <c r="C4" t="s">
        <v>50</v>
      </c>
      <c r="D4" s="8">
        <v>148.13</v>
      </c>
    </row>
    <row r="5" spans="1:8" x14ac:dyDescent="0.3">
      <c r="A5" s="2"/>
      <c r="B5" s="2">
        <v>2820</v>
      </c>
      <c r="C5" t="s">
        <v>42</v>
      </c>
      <c r="D5" s="8">
        <v>1694.8199999999993</v>
      </c>
    </row>
    <row r="6" spans="1:8" x14ac:dyDescent="0.3">
      <c r="A6" s="2"/>
      <c r="B6" s="2">
        <v>2863</v>
      </c>
      <c r="C6" t="s">
        <v>23</v>
      </c>
      <c r="D6" s="8">
        <v>40.5</v>
      </c>
    </row>
    <row r="7" spans="1:8" x14ac:dyDescent="0.3">
      <c r="A7" s="2"/>
      <c r="B7" s="2">
        <v>3360</v>
      </c>
      <c r="C7" t="s">
        <v>74</v>
      </c>
      <c r="D7" s="8">
        <v>429.43</v>
      </c>
    </row>
    <row r="8" spans="1:8" x14ac:dyDescent="0.3">
      <c r="A8" s="2"/>
      <c r="B8" s="2">
        <v>3365</v>
      </c>
      <c r="C8" t="s">
        <v>40</v>
      </c>
      <c r="D8" s="8">
        <v>372</v>
      </c>
    </row>
    <row r="9" spans="1:8" x14ac:dyDescent="0.3">
      <c r="A9" s="2"/>
      <c r="B9" s="2">
        <v>3840</v>
      </c>
      <c r="C9" t="s">
        <v>58</v>
      </c>
      <c r="D9" s="8">
        <v>143.38</v>
      </c>
    </row>
    <row r="10" spans="1:8" x14ac:dyDescent="0.3">
      <c r="A10" s="2"/>
      <c r="B10" s="2">
        <v>7516</v>
      </c>
      <c r="C10" t="s">
        <v>9</v>
      </c>
      <c r="D10" s="8">
        <v>36259.199999999815</v>
      </c>
    </row>
    <row r="11" spans="1:8" x14ac:dyDescent="0.3">
      <c r="A11" s="2"/>
      <c r="B11" s="2">
        <v>7528</v>
      </c>
      <c r="C11" t="s">
        <v>10</v>
      </c>
      <c r="D11" s="8">
        <v>-9440.6400000000194</v>
      </c>
    </row>
    <row r="12" spans="1:8" x14ac:dyDescent="0.3">
      <c r="A12" s="3"/>
      <c r="B12" s="2">
        <v>7529</v>
      </c>
      <c r="C12" t="s">
        <v>16</v>
      </c>
      <c r="D12" s="8">
        <v>235.2</v>
      </c>
      <c r="E12" s="13" t="s">
        <v>106</v>
      </c>
      <c r="F12" s="1" t="s">
        <v>83</v>
      </c>
      <c r="G12" s="1" t="s">
        <v>104</v>
      </c>
      <c r="H12" s="1" t="s">
        <v>107</v>
      </c>
    </row>
    <row r="13" spans="1:8" x14ac:dyDescent="0.3">
      <c r="A13" s="4" t="s">
        <v>80</v>
      </c>
      <c r="B13" s="4"/>
      <c r="C13" s="4"/>
      <c r="D13" s="10">
        <v>1377301.2699999947</v>
      </c>
      <c r="E13" s="10">
        <f>1.0076*D13</f>
        <v>1387768.7596519948</v>
      </c>
      <c r="F13" s="10">
        <f>ROUND(E13*0.004,2)</f>
        <v>5551.08</v>
      </c>
      <c r="G13" s="10">
        <f>ROUND(E13*0.0033,2)</f>
        <v>4579.6400000000003</v>
      </c>
      <c r="H13" s="10">
        <f>ROUND(E13*0.01,2)</f>
        <v>13877.69</v>
      </c>
    </row>
    <row r="14" spans="1:8" x14ac:dyDescent="0.3">
      <c r="A14" s="5"/>
      <c r="B14" s="5"/>
      <c r="C14" s="5"/>
      <c r="D14" s="11"/>
      <c r="E14" s="12"/>
      <c r="F14" s="12"/>
      <c r="G14" s="12"/>
    </row>
    <row r="15" spans="1:8" x14ac:dyDescent="0.3">
      <c r="A15" s="7" t="s">
        <v>82</v>
      </c>
      <c r="B15" s="5"/>
      <c r="C15" s="5"/>
      <c r="D15" s="11"/>
      <c r="E15" s="12"/>
      <c r="F15" s="12"/>
      <c r="G15" s="12"/>
    </row>
    <row r="16" spans="1:8" x14ac:dyDescent="0.3">
      <c r="A16" s="5"/>
      <c r="B16" s="5"/>
      <c r="C16" s="5"/>
      <c r="D16" s="11"/>
      <c r="E16" s="12"/>
      <c r="F16" s="12"/>
      <c r="G16" s="12"/>
    </row>
    <row r="17" spans="1:4" x14ac:dyDescent="0.3">
      <c r="A17" s="2" t="s">
        <v>78</v>
      </c>
      <c r="B17" s="2">
        <v>2800</v>
      </c>
      <c r="C17" t="s">
        <v>13</v>
      </c>
      <c r="D17" s="8">
        <v>73590.620000000024</v>
      </c>
    </row>
    <row r="18" spans="1:4" x14ac:dyDescent="0.3">
      <c r="A18" s="2"/>
      <c r="B18" s="2">
        <v>5035</v>
      </c>
      <c r="C18" t="s">
        <v>67</v>
      </c>
      <c r="D18" s="8">
        <v>1528.1200000000001</v>
      </c>
    </row>
    <row r="19" spans="1:4" x14ac:dyDescent="0.3">
      <c r="A19" s="2"/>
      <c r="B19" s="2">
        <v>5200</v>
      </c>
      <c r="C19" t="s">
        <v>53</v>
      </c>
      <c r="D19" s="8">
        <v>327.43000000000006</v>
      </c>
    </row>
    <row r="20" spans="1:4" x14ac:dyDescent="0.3">
      <c r="A20" s="2"/>
      <c r="B20" s="2">
        <v>5201</v>
      </c>
      <c r="C20" t="s">
        <v>87</v>
      </c>
      <c r="D20" s="8">
        <v>26.08</v>
      </c>
    </row>
    <row r="21" spans="1:4" x14ac:dyDescent="0.3">
      <c r="A21" s="2"/>
      <c r="B21" s="2">
        <v>5340</v>
      </c>
      <c r="C21" t="s">
        <v>54</v>
      </c>
      <c r="D21" s="8">
        <v>197.61</v>
      </c>
    </row>
    <row r="22" spans="1:4" x14ac:dyDescent="0.3">
      <c r="A22" s="2"/>
      <c r="B22" s="2">
        <v>5390</v>
      </c>
      <c r="C22" t="s">
        <v>64</v>
      </c>
      <c r="D22" s="8">
        <v>638.46</v>
      </c>
    </row>
    <row r="23" spans="1:4" x14ac:dyDescent="0.3">
      <c r="A23" s="2"/>
      <c r="B23" s="2">
        <v>5595</v>
      </c>
      <c r="C23" t="s">
        <v>55</v>
      </c>
      <c r="D23" s="8">
        <v>2220.1999999999998</v>
      </c>
    </row>
    <row r="24" spans="1:4" x14ac:dyDescent="0.3">
      <c r="A24" s="2"/>
      <c r="B24" s="2">
        <v>5596</v>
      </c>
      <c r="C24" t="s">
        <v>88</v>
      </c>
      <c r="D24" s="8">
        <v>456</v>
      </c>
    </row>
    <row r="25" spans="1:4" x14ac:dyDescent="0.3">
      <c r="A25" s="2"/>
      <c r="B25" s="2">
        <v>5875</v>
      </c>
      <c r="C25" t="s">
        <v>89</v>
      </c>
      <c r="D25" s="8">
        <v>2169</v>
      </c>
    </row>
    <row r="26" spans="1:4" x14ac:dyDescent="0.3">
      <c r="A26" s="2"/>
      <c r="B26" s="2">
        <v>5876</v>
      </c>
      <c r="C26" t="s">
        <v>31</v>
      </c>
      <c r="D26" s="8">
        <v>5466.1899999999978</v>
      </c>
    </row>
    <row r="27" spans="1:4" x14ac:dyDescent="0.3">
      <c r="A27" s="2"/>
      <c r="B27" s="2">
        <v>5880</v>
      </c>
      <c r="C27" t="s">
        <v>90</v>
      </c>
      <c r="D27" s="8">
        <v>1250.6100000000001</v>
      </c>
    </row>
    <row r="28" spans="1:4" x14ac:dyDescent="0.3">
      <c r="A28" s="2"/>
      <c r="B28" s="2">
        <v>5881</v>
      </c>
      <c r="C28" t="s">
        <v>59</v>
      </c>
      <c r="D28" s="8">
        <v>864.41000000000008</v>
      </c>
    </row>
    <row r="29" spans="1:4" x14ac:dyDescent="0.3">
      <c r="A29" s="2"/>
      <c r="B29" s="2">
        <v>5910</v>
      </c>
      <c r="C29" t="s">
        <v>36</v>
      </c>
      <c r="D29" s="8">
        <v>1379.3599999999994</v>
      </c>
    </row>
    <row r="30" spans="1:4" x14ac:dyDescent="0.3">
      <c r="A30" s="2"/>
      <c r="B30" s="2">
        <v>5911</v>
      </c>
      <c r="C30" t="s">
        <v>91</v>
      </c>
      <c r="D30" s="8">
        <v>48.41</v>
      </c>
    </row>
    <row r="31" spans="1:4" x14ac:dyDescent="0.3">
      <c r="A31" s="3"/>
      <c r="B31" s="2">
        <v>5941</v>
      </c>
      <c r="C31" t="s">
        <v>92</v>
      </c>
      <c r="D31" s="8">
        <v>-261.12</v>
      </c>
    </row>
    <row r="32" spans="1:4" x14ac:dyDescent="0.3">
      <c r="A32" s="4" t="s">
        <v>81</v>
      </c>
      <c r="B32" s="4"/>
      <c r="C32" s="4"/>
      <c r="D32" s="10">
        <v>89901.380000000034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6D75-C520-4AAA-A9C1-5F309F666F62}">
  <dimension ref="A1:H53"/>
  <sheetViews>
    <sheetView workbookViewId="0"/>
  </sheetViews>
  <sheetFormatPr defaultRowHeight="14.4" x14ac:dyDescent="0.3"/>
  <cols>
    <col min="1" max="1" width="16.88671875" bestFit="1" customWidth="1"/>
    <col min="2" max="2" width="5.33203125" bestFit="1" customWidth="1"/>
    <col min="3" max="3" width="21.109375" bestFit="1" customWidth="1"/>
    <col min="4" max="5" width="11.44140625" style="8" bestFit="1" customWidth="1"/>
    <col min="6" max="7" width="9" style="8" bestFit="1" customWidth="1"/>
    <col min="8" max="8" width="9" bestFit="1" customWidth="1"/>
  </cols>
  <sheetData>
    <row r="1" spans="1:4" x14ac:dyDescent="0.3">
      <c r="A1" s="6" t="s">
        <v>4</v>
      </c>
    </row>
    <row r="3" spans="1:4" x14ac:dyDescent="0.3">
      <c r="A3" s="1" t="s">
        <v>76</v>
      </c>
      <c r="B3" s="1" t="s">
        <v>0</v>
      </c>
      <c r="C3" s="1" t="s">
        <v>1</v>
      </c>
      <c r="D3" s="9" t="s">
        <v>79</v>
      </c>
    </row>
    <row r="4" spans="1:4" x14ac:dyDescent="0.3">
      <c r="A4" s="2" t="s">
        <v>77</v>
      </c>
      <c r="B4" s="2">
        <v>2030</v>
      </c>
      <c r="C4" t="s">
        <v>2</v>
      </c>
      <c r="D4" s="8">
        <v>3817408.5199999786</v>
      </c>
    </row>
    <row r="5" spans="1:4" x14ac:dyDescent="0.3">
      <c r="A5" s="2"/>
      <c r="B5" s="2">
        <v>2421</v>
      </c>
      <c r="C5" t="s">
        <v>5</v>
      </c>
      <c r="D5" s="8">
        <v>548245.95000000112</v>
      </c>
    </row>
    <row r="6" spans="1:4" x14ac:dyDescent="0.3">
      <c r="A6" s="2"/>
      <c r="B6" s="2">
        <v>2426</v>
      </c>
      <c r="C6" t="s">
        <v>11</v>
      </c>
      <c r="D6" s="8">
        <v>4737.7099999999991</v>
      </c>
    </row>
    <row r="7" spans="1:4" x14ac:dyDescent="0.3">
      <c r="A7" s="2"/>
      <c r="B7" s="2">
        <v>2431</v>
      </c>
      <c r="C7" t="s">
        <v>73</v>
      </c>
      <c r="D7" s="8">
        <v>32.5</v>
      </c>
    </row>
    <row r="8" spans="1:4" x14ac:dyDescent="0.3">
      <c r="A8" s="2"/>
      <c r="B8" s="2">
        <v>2439</v>
      </c>
      <c r="C8" t="s">
        <v>35</v>
      </c>
      <c r="D8" s="8">
        <v>1051.5</v>
      </c>
    </row>
    <row r="9" spans="1:4" x14ac:dyDescent="0.3">
      <c r="A9" s="2"/>
      <c r="B9" s="2">
        <v>2531</v>
      </c>
      <c r="C9" t="s">
        <v>15</v>
      </c>
      <c r="D9" s="8">
        <v>30981.360000000022</v>
      </c>
    </row>
    <row r="10" spans="1:4" x14ac:dyDescent="0.3">
      <c r="A10" s="2"/>
      <c r="B10" s="2">
        <v>2532</v>
      </c>
      <c r="C10" t="s">
        <v>29</v>
      </c>
      <c r="D10" s="8">
        <v>6380.6500000000015</v>
      </c>
    </row>
    <row r="11" spans="1:4" x14ac:dyDescent="0.3">
      <c r="A11" s="2"/>
      <c r="B11" s="2">
        <v>2635</v>
      </c>
      <c r="C11" t="s">
        <v>6</v>
      </c>
      <c r="D11" s="8">
        <v>85410.51</v>
      </c>
    </row>
    <row r="12" spans="1:4" x14ac:dyDescent="0.3">
      <c r="A12" s="2"/>
      <c r="B12" s="2">
        <v>2644</v>
      </c>
      <c r="C12" t="s">
        <v>86</v>
      </c>
      <c r="D12" s="8">
        <v>5721.9100000000008</v>
      </c>
    </row>
    <row r="13" spans="1:4" x14ac:dyDescent="0.3">
      <c r="A13" s="2"/>
      <c r="B13" s="2">
        <v>2863</v>
      </c>
      <c r="C13" t="s">
        <v>23</v>
      </c>
      <c r="D13" s="8">
        <v>3680.16</v>
      </c>
    </row>
    <row r="14" spans="1:4" x14ac:dyDescent="0.3">
      <c r="A14" s="2"/>
      <c r="B14" s="2">
        <v>3365</v>
      </c>
      <c r="C14" t="s">
        <v>40</v>
      </c>
      <c r="D14" s="8">
        <v>369</v>
      </c>
    </row>
    <row r="15" spans="1:4" x14ac:dyDescent="0.3">
      <c r="A15" s="2"/>
      <c r="B15" s="2">
        <v>3366</v>
      </c>
      <c r="C15" t="s">
        <v>48</v>
      </c>
      <c r="D15" s="8">
        <v>770.47</v>
      </c>
    </row>
    <row r="16" spans="1:4" x14ac:dyDescent="0.3">
      <c r="A16" s="2"/>
      <c r="B16" s="2">
        <v>3840</v>
      </c>
      <c r="C16" t="s">
        <v>58</v>
      </c>
      <c r="D16" s="8">
        <v>180</v>
      </c>
    </row>
    <row r="17" spans="1:8" x14ac:dyDescent="0.3">
      <c r="A17" s="2"/>
      <c r="B17" s="2">
        <v>4026</v>
      </c>
      <c r="C17" t="s">
        <v>7</v>
      </c>
      <c r="D17" s="8">
        <v>26609.13000000003</v>
      </c>
    </row>
    <row r="18" spans="1:8" x14ac:dyDescent="0.3">
      <c r="A18" s="2"/>
      <c r="B18" s="2">
        <v>4150</v>
      </c>
      <c r="C18" t="s">
        <v>43</v>
      </c>
      <c r="D18" s="8">
        <v>3446.58</v>
      </c>
    </row>
    <row r="19" spans="1:8" x14ac:dyDescent="0.3">
      <c r="A19" s="2"/>
      <c r="B19" s="2">
        <v>5663</v>
      </c>
      <c r="C19" t="s">
        <v>68</v>
      </c>
      <c r="D19" s="8">
        <v>468.45</v>
      </c>
    </row>
    <row r="20" spans="1:8" x14ac:dyDescent="0.3">
      <c r="A20" s="2"/>
      <c r="B20" s="2">
        <v>5984</v>
      </c>
      <c r="C20" t="s">
        <v>8</v>
      </c>
      <c r="D20" s="8">
        <v>-1195.45</v>
      </c>
    </row>
    <row r="21" spans="1:8" x14ac:dyDescent="0.3">
      <c r="A21" s="2"/>
      <c r="B21" s="2">
        <v>5999</v>
      </c>
      <c r="C21" t="s">
        <v>63</v>
      </c>
      <c r="D21" s="8">
        <v>-22.68</v>
      </c>
    </row>
    <row r="22" spans="1:8" x14ac:dyDescent="0.3">
      <c r="A22" s="2"/>
      <c r="B22" s="2">
        <v>7514</v>
      </c>
      <c r="C22" t="s">
        <v>57</v>
      </c>
      <c r="D22" s="8">
        <v>100</v>
      </c>
    </row>
    <row r="23" spans="1:8" x14ac:dyDescent="0.3">
      <c r="A23" s="2"/>
      <c r="B23" s="2">
        <v>7516</v>
      </c>
      <c r="C23" t="s">
        <v>9</v>
      </c>
      <c r="D23" s="8">
        <v>115026.28000000154</v>
      </c>
    </row>
    <row r="24" spans="1:8" x14ac:dyDescent="0.3">
      <c r="A24" s="2"/>
      <c r="B24" s="2">
        <v>7528</v>
      </c>
      <c r="C24" t="s">
        <v>10</v>
      </c>
      <c r="D24" s="8">
        <v>-17454.549999999948</v>
      </c>
    </row>
    <row r="25" spans="1:8" x14ac:dyDescent="0.3">
      <c r="A25" s="2"/>
      <c r="B25" s="2">
        <v>7529</v>
      </c>
      <c r="C25" t="s">
        <v>16</v>
      </c>
      <c r="D25" s="8">
        <v>5396.3600000000424</v>
      </c>
      <c r="E25" s="13" t="s">
        <v>106</v>
      </c>
      <c r="F25" s="1" t="s">
        <v>83</v>
      </c>
      <c r="G25" s="1" t="s">
        <v>104</v>
      </c>
      <c r="H25" s="1" t="s">
        <v>105</v>
      </c>
    </row>
    <row r="26" spans="1:8" x14ac:dyDescent="0.3">
      <c r="A26" s="4" t="s">
        <v>80</v>
      </c>
      <c r="B26" s="4"/>
      <c r="C26" s="4"/>
      <c r="D26" s="10">
        <f>SUM(D4:D25)</f>
        <v>4637344.3599999826</v>
      </c>
      <c r="E26" s="10">
        <f>1.0076*D26</f>
        <v>4672588.1771359826</v>
      </c>
      <c r="F26" s="10">
        <f>ROUND(E26*0.004,2)</f>
        <v>18690.349999999999</v>
      </c>
      <c r="G26" s="10">
        <f>ROUND(E26*0.0033,2)</f>
        <v>15419.54</v>
      </c>
      <c r="H26" s="10">
        <f>ROUND(E26*0.006,2)</f>
        <v>28035.53</v>
      </c>
    </row>
    <row r="27" spans="1:8" x14ac:dyDescent="0.3">
      <c r="A27" s="5"/>
      <c r="B27" s="5"/>
      <c r="C27" s="5"/>
      <c r="D27" s="11"/>
    </row>
    <row r="28" spans="1:8" x14ac:dyDescent="0.3">
      <c r="A28" s="7" t="s">
        <v>82</v>
      </c>
      <c r="B28" s="5"/>
      <c r="C28" s="5"/>
      <c r="D28" s="11"/>
    </row>
    <row r="29" spans="1:8" x14ac:dyDescent="0.3">
      <c r="A29" s="5"/>
      <c r="B29" s="5"/>
      <c r="C29" s="5"/>
      <c r="D29" s="11"/>
    </row>
    <row r="30" spans="1:8" x14ac:dyDescent="0.3">
      <c r="A30" s="2" t="s">
        <v>78</v>
      </c>
      <c r="B30" s="2">
        <v>4048</v>
      </c>
      <c r="C30" t="s">
        <v>25</v>
      </c>
      <c r="D30" s="8">
        <v>35912.730000000018</v>
      </c>
    </row>
    <row r="31" spans="1:8" x14ac:dyDescent="0.3">
      <c r="A31" s="2"/>
      <c r="B31" s="2">
        <v>4066</v>
      </c>
      <c r="C31" t="s">
        <v>12</v>
      </c>
      <c r="D31" s="8">
        <v>206028.71999999988</v>
      </c>
    </row>
    <row r="32" spans="1:8" x14ac:dyDescent="0.3">
      <c r="A32" s="2"/>
      <c r="B32" s="2">
        <v>4067</v>
      </c>
      <c r="C32" t="s">
        <v>33</v>
      </c>
      <c r="D32" s="8">
        <v>6462.9900000000007</v>
      </c>
    </row>
    <row r="33" spans="1:4" x14ac:dyDescent="0.3">
      <c r="A33" s="2"/>
      <c r="B33" s="2">
        <v>4148</v>
      </c>
      <c r="C33" t="s">
        <v>37</v>
      </c>
      <c r="D33" s="8">
        <v>9240.2200000000012</v>
      </c>
    </row>
    <row r="34" spans="1:4" x14ac:dyDescent="0.3">
      <c r="A34" s="2"/>
      <c r="B34" s="2">
        <v>4160</v>
      </c>
      <c r="C34" t="s">
        <v>44</v>
      </c>
      <c r="D34" s="8">
        <v>553.79</v>
      </c>
    </row>
    <row r="35" spans="1:4" x14ac:dyDescent="0.3">
      <c r="A35" s="2"/>
      <c r="B35" s="2">
        <v>4166</v>
      </c>
      <c r="C35" t="s">
        <v>18</v>
      </c>
      <c r="D35" s="8">
        <v>39322.379999999997</v>
      </c>
    </row>
    <row r="36" spans="1:4" x14ac:dyDescent="0.3">
      <c r="A36" s="2"/>
      <c r="B36" s="2">
        <v>4167</v>
      </c>
      <c r="C36" t="s">
        <v>51</v>
      </c>
      <c r="D36" s="8">
        <v>22755</v>
      </c>
    </row>
    <row r="37" spans="1:4" x14ac:dyDescent="0.3">
      <c r="A37" s="2"/>
      <c r="B37" s="2">
        <v>4169</v>
      </c>
      <c r="C37" t="s">
        <v>41</v>
      </c>
      <c r="D37" s="8">
        <v>2371.4399999999996</v>
      </c>
    </row>
    <row r="38" spans="1:4" x14ac:dyDescent="0.3">
      <c r="A38" s="2"/>
      <c r="B38" s="2">
        <v>5660</v>
      </c>
      <c r="C38" t="s">
        <v>93</v>
      </c>
      <c r="D38" s="8">
        <v>6471.3600000000006</v>
      </c>
    </row>
    <row r="39" spans="1:4" x14ac:dyDescent="0.3">
      <c r="A39" s="2"/>
      <c r="B39" s="2">
        <v>5667</v>
      </c>
      <c r="C39" t="s">
        <v>94</v>
      </c>
      <c r="D39" s="8">
        <v>3552.01</v>
      </c>
    </row>
    <row r="40" spans="1:4" x14ac:dyDescent="0.3">
      <c r="A40" s="2"/>
      <c r="B40" s="2">
        <v>5680</v>
      </c>
      <c r="C40" t="s">
        <v>21</v>
      </c>
      <c r="D40" s="8">
        <v>43359.469999999994</v>
      </c>
    </row>
    <row r="41" spans="1:4" x14ac:dyDescent="0.3">
      <c r="A41" s="2"/>
      <c r="B41" s="2">
        <v>5681</v>
      </c>
      <c r="C41" t="s">
        <v>39</v>
      </c>
      <c r="D41" s="8">
        <v>7290.5099999999984</v>
      </c>
    </row>
    <row r="42" spans="1:4" x14ac:dyDescent="0.3">
      <c r="A42" s="2"/>
      <c r="B42" s="2">
        <v>5684</v>
      </c>
      <c r="C42" t="s">
        <v>24</v>
      </c>
      <c r="D42" s="8">
        <v>7435.6799999999985</v>
      </c>
    </row>
    <row r="43" spans="1:4" x14ac:dyDescent="0.3">
      <c r="A43" s="2"/>
      <c r="B43" s="2">
        <v>5686</v>
      </c>
      <c r="C43" t="s">
        <v>22</v>
      </c>
      <c r="D43" s="8">
        <v>41336.999999999927</v>
      </c>
    </row>
    <row r="44" spans="1:4" x14ac:dyDescent="0.3">
      <c r="A44" s="2"/>
      <c r="B44" s="2">
        <v>5687</v>
      </c>
      <c r="C44" t="s">
        <v>56</v>
      </c>
      <c r="D44" s="8">
        <v>858.45</v>
      </c>
    </row>
    <row r="45" spans="1:4" x14ac:dyDescent="0.3">
      <c r="A45" s="2"/>
      <c r="B45" s="2">
        <v>5695</v>
      </c>
      <c r="C45" t="s">
        <v>3</v>
      </c>
      <c r="D45" s="8">
        <v>269493.69000000076</v>
      </c>
    </row>
    <row r="46" spans="1:4" x14ac:dyDescent="0.3">
      <c r="A46" s="2"/>
      <c r="B46" s="2">
        <v>5696</v>
      </c>
      <c r="C46" t="s">
        <v>47</v>
      </c>
      <c r="D46" s="8">
        <v>123.35</v>
      </c>
    </row>
    <row r="47" spans="1:4" x14ac:dyDescent="0.3">
      <c r="A47" s="2"/>
      <c r="B47" s="2">
        <v>5960</v>
      </c>
      <c r="C47" t="s">
        <v>26</v>
      </c>
      <c r="D47" s="8">
        <v>-1804.13</v>
      </c>
    </row>
    <row r="48" spans="1:4" x14ac:dyDescent="0.3">
      <c r="A48" s="2"/>
      <c r="B48" s="2">
        <v>5981</v>
      </c>
      <c r="C48" t="s">
        <v>38</v>
      </c>
      <c r="D48" s="8">
        <v>-2212.2699999999991</v>
      </c>
    </row>
    <row r="49" spans="1:4" x14ac:dyDescent="0.3">
      <c r="A49" s="2"/>
      <c r="B49" s="2">
        <v>5982</v>
      </c>
      <c r="C49" t="s">
        <v>30</v>
      </c>
      <c r="D49" s="8">
        <v>-8718.1100000000024</v>
      </c>
    </row>
    <row r="50" spans="1:4" x14ac:dyDescent="0.3">
      <c r="A50" s="2"/>
      <c r="B50" s="2">
        <v>5991</v>
      </c>
      <c r="C50" t="s">
        <v>27</v>
      </c>
      <c r="D50" s="8">
        <v>-29.780000000000005</v>
      </c>
    </row>
    <row r="51" spans="1:4" x14ac:dyDescent="0.3">
      <c r="A51" s="2"/>
      <c r="B51" s="2">
        <v>5993</v>
      </c>
      <c r="C51" t="s">
        <v>28</v>
      </c>
      <c r="D51" s="8">
        <v>-467.7299999999999</v>
      </c>
    </row>
    <row r="52" spans="1:4" x14ac:dyDescent="0.3">
      <c r="A52" s="2"/>
      <c r="B52" s="2" t="s">
        <v>99</v>
      </c>
      <c r="C52" t="s">
        <v>100</v>
      </c>
      <c r="D52" s="8">
        <v>1655.3</v>
      </c>
    </row>
    <row r="53" spans="1:4" x14ac:dyDescent="0.3">
      <c r="A53" s="4" t="s">
        <v>81</v>
      </c>
      <c r="B53" s="4"/>
      <c r="C53" s="4"/>
      <c r="D53" s="10">
        <f>SUM(D30:D52)</f>
        <v>690992.07000000065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9F94-F07F-4A2C-A05F-CA433ECDF13A}">
  <dimension ref="A1:H50"/>
  <sheetViews>
    <sheetView tabSelected="1" workbookViewId="0">
      <selection activeCell="N30" sqref="N30"/>
    </sheetView>
  </sheetViews>
  <sheetFormatPr defaultRowHeight="14.4" x14ac:dyDescent="0.3"/>
  <cols>
    <col min="1" max="1" width="16.88671875" bestFit="1" customWidth="1"/>
    <col min="2" max="2" width="5.33203125" bestFit="1" customWidth="1"/>
    <col min="3" max="3" width="21.109375" bestFit="1" customWidth="1"/>
    <col min="4" max="5" width="11.44140625" style="8" bestFit="1" customWidth="1"/>
    <col min="6" max="6" width="8" style="8" bestFit="1" customWidth="1"/>
    <col min="7" max="7" width="8.33203125" style="8" bestFit="1" customWidth="1"/>
    <col min="8" max="8" width="8" style="8" bestFit="1" customWidth="1"/>
  </cols>
  <sheetData>
    <row r="1" spans="1:4" x14ac:dyDescent="0.3">
      <c r="A1" s="6" t="s">
        <v>85</v>
      </c>
    </row>
    <row r="3" spans="1:4" x14ac:dyDescent="0.3">
      <c r="A3" s="1" t="s">
        <v>76</v>
      </c>
      <c r="B3" s="1" t="s">
        <v>0</v>
      </c>
      <c r="C3" s="1" t="s">
        <v>1</v>
      </c>
      <c r="D3" s="9" t="s">
        <v>79</v>
      </c>
    </row>
    <row r="4" spans="1:4" x14ac:dyDescent="0.3">
      <c r="A4" s="2" t="s">
        <v>77</v>
      </c>
      <c r="B4" s="2">
        <v>2030</v>
      </c>
      <c r="C4" t="s">
        <v>2</v>
      </c>
      <c r="D4" s="8">
        <v>879590.70999999729</v>
      </c>
    </row>
    <row r="5" spans="1:4" x14ac:dyDescent="0.3">
      <c r="A5" s="2"/>
      <c r="B5" s="2">
        <v>2421</v>
      </c>
      <c r="C5" t="s">
        <v>5</v>
      </c>
      <c r="D5" s="8">
        <v>185264.99999999959</v>
      </c>
    </row>
    <row r="6" spans="1:4" x14ac:dyDescent="0.3">
      <c r="A6" s="2"/>
      <c r="B6" s="2">
        <v>2426</v>
      </c>
      <c r="C6" t="s">
        <v>11</v>
      </c>
      <c r="D6" s="8">
        <v>253.61</v>
      </c>
    </row>
    <row r="7" spans="1:4" x14ac:dyDescent="0.3">
      <c r="A7" s="2"/>
      <c r="B7" s="2">
        <v>2439</v>
      </c>
      <c r="C7" t="s">
        <v>35</v>
      </c>
      <c r="D7" s="8">
        <v>1364.8000000000002</v>
      </c>
    </row>
    <row r="8" spans="1:4" x14ac:dyDescent="0.3">
      <c r="A8" s="2"/>
      <c r="B8" s="2">
        <v>2531</v>
      </c>
      <c r="C8" t="s">
        <v>15</v>
      </c>
      <c r="D8" s="8">
        <v>2963.17</v>
      </c>
    </row>
    <row r="9" spans="1:4" x14ac:dyDescent="0.3">
      <c r="A9" s="2"/>
      <c r="B9" s="2">
        <v>2532</v>
      </c>
      <c r="C9" t="s">
        <v>29</v>
      </c>
      <c r="D9" s="8">
        <v>113.37</v>
      </c>
    </row>
    <row r="10" spans="1:4" x14ac:dyDescent="0.3">
      <c r="A10" s="2"/>
      <c r="B10" s="2">
        <v>2635</v>
      </c>
      <c r="C10" t="s">
        <v>6</v>
      </c>
      <c r="D10" s="8">
        <v>30150.210000000021</v>
      </c>
    </row>
    <row r="11" spans="1:4" x14ac:dyDescent="0.3">
      <c r="A11" s="2"/>
      <c r="B11" s="2">
        <v>2644</v>
      </c>
      <c r="C11" t="s">
        <v>86</v>
      </c>
      <c r="D11" s="8">
        <v>1319.5199999999986</v>
      </c>
    </row>
    <row r="12" spans="1:4" x14ac:dyDescent="0.3">
      <c r="A12" s="2"/>
      <c r="B12" s="2">
        <v>3360</v>
      </c>
      <c r="C12" t="s">
        <v>74</v>
      </c>
      <c r="D12" s="8">
        <v>398</v>
      </c>
    </row>
    <row r="13" spans="1:4" x14ac:dyDescent="0.3">
      <c r="A13" s="2"/>
      <c r="B13" s="2">
        <v>3366</v>
      </c>
      <c r="C13" t="s">
        <v>48</v>
      </c>
      <c r="D13" s="8">
        <v>329.22</v>
      </c>
    </row>
    <row r="14" spans="1:4" x14ac:dyDescent="0.3">
      <c r="A14" s="2"/>
      <c r="B14" s="2">
        <v>3840</v>
      </c>
      <c r="C14" t="s">
        <v>58</v>
      </c>
      <c r="D14" s="8">
        <v>206.12</v>
      </c>
    </row>
    <row r="15" spans="1:4" x14ac:dyDescent="0.3">
      <c r="A15" s="2"/>
      <c r="B15" s="2">
        <v>7514</v>
      </c>
      <c r="C15" t="s">
        <v>57</v>
      </c>
      <c r="D15" s="8">
        <v>100</v>
      </c>
    </row>
    <row r="16" spans="1:4" x14ac:dyDescent="0.3">
      <c r="A16" s="2"/>
      <c r="B16" s="2">
        <v>7516</v>
      </c>
      <c r="C16" t="s">
        <v>9</v>
      </c>
      <c r="D16" s="8">
        <v>17844.330000000016</v>
      </c>
    </row>
    <row r="17" spans="1:8" x14ac:dyDescent="0.3">
      <c r="A17" s="2"/>
      <c r="B17" s="2">
        <v>7528</v>
      </c>
      <c r="C17" t="s">
        <v>10</v>
      </c>
      <c r="D17" s="8">
        <v>-1447.6200000000003</v>
      </c>
    </row>
    <row r="18" spans="1:8" x14ac:dyDescent="0.3">
      <c r="A18" s="2"/>
      <c r="B18" s="2">
        <v>7529</v>
      </c>
      <c r="C18" t="s">
        <v>16</v>
      </c>
      <c r="D18" s="8">
        <v>10.52</v>
      </c>
      <c r="E18" s="13" t="s">
        <v>106</v>
      </c>
      <c r="F18" s="1" t="s">
        <v>83</v>
      </c>
      <c r="G18" s="1" t="s">
        <v>104</v>
      </c>
      <c r="H18" s="1" t="s">
        <v>105</v>
      </c>
    </row>
    <row r="19" spans="1:8" x14ac:dyDescent="0.3">
      <c r="A19" s="4" t="s">
        <v>80</v>
      </c>
      <c r="B19" s="4"/>
      <c r="C19" s="4"/>
      <c r="D19" s="10">
        <f>SUM(D4:D18)</f>
        <v>1118460.9599999972</v>
      </c>
      <c r="E19" s="10">
        <f>1.0076*D19</f>
        <v>1126961.2632959972</v>
      </c>
      <c r="F19" s="10">
        <f>ROUND(E19*0.004,2)</f>
        <v>4507.8500000000004</v>
      </c>
      <c r="G19" s="10">
        <f>ROUND(E19*0.0033,2)</f>
        <v>3718.97</v>
      </c>
      <c r="H19" s="10">
        <f>ROUND(E19*0.006,2)</f>
        <v>6761.77</v>
      </c>
    </row>
    <row r="20" spans="1:8" x14ac:dyDescent="0.3">
      <c r="A20" s="5"/>
      <c r="B20" s="5"/>
      <c r="C20" s="5"/>
      <c r="D20" s="11"/>
    </row>
    <row r="21" spans="1:8" x14ac:dyDescent="0.3">
      <c r="A21" s="7" t="s">
        <v>82</v>
      </c>
      <c r="B21" s="5"/>
      <c r="C21" s="5"/>
      <c r="D21" s="11"/>
    </row>
    <row r="22" spans="1:8" x14ac:dyDescent="0.3">
      <c r="A22" s="5"/>
      <c r="B22" s="5"/>
      <c r="C22" s="5"/>
      <c r="D22" s="11"/>
    </row>
    <row r="23" spans="1:8" x14ac:dyDescent="0.3">
      <c r="A23" s="2" t="s">
        <v>78</v>
      </c>
      <c r="B23" s="2">
        <v>4059</v>
      </c>
      <c r="C23" t="s">
        <v>32</v>
      </c>
      <c r="D23" s="8">
        <v>5361.0700000000006</v>
      </c>
    </row>
    <row r="24" spans="1:8" x14ac:dyDescent="0.3">
      <c r="A24" s="2"/>
      <c r="B24" s="2">
        <v>4061</v>
      </c>
      <c r="C24" t="s">
        <v>75</v>
      </c>
      <c r="D24" s="8">
        <v>104.28</v>
      </c>
    </row>
    <row r="25" spans="1:8" x14ac:dyDescent="0.3">
      <c r="A25" s="2"/>
      <c r="B25" s="2">
        <v>4066</v>
      </c>
      <c r="C25" t="s">
        <v>12</v>
      </c>
      <c r="D25" s="8">
        <v>2099.5100000000002</v>
      </c>
    </row>
    <row r="26" spans="1:8" x14ac:dyDescent="0.3">
      <c r="A26" s="2"/>
      <c r="B26" s="2">
        <v>4067</v>
      </c>
      <c r="C26" t="s">
        <v>33</v>
      </c>
      <c r="D26" s="8">
        <v>53974.01</v>
      </c>
    </row>
    <row r="27" spans="1:8" x14ac:dyDescent="0.3">
      <c r="A27" s="2"/>
      <c r="B27" s="2">
        <v>4069</v>
      </c>
      <c r="C27" t="s">
        <v>52</v>
      </c>
      <c r="D27" s="8">
        <v>5701.95</v>
      </c>
    </row>
    <row r="28" spans="1:8" x14ac:dyDescent="0.3">
      <c r="A28" s="2"/>
      <c r="B28" s="2">
        <v>4167</v>
      </c>
      <c r="C28" t="s">
        <v>51</v>
      </c>
      <c r="D28" s="8">
        <v>6287.329999999999</v>
      </c>
    </row>
    <row r="29" spans="1:8" x14ac:dyDescent="0.3">
      <c r="A29" s="2"/>
      <c r="B29" s="2">
        <v>4169</v>
      </c>
      <c r="C29" t="s">
        <v>41</v>
      </c>
      <c r="D29" s="8">
        <v>13032.950000000003</v>
      </c>
    </row>
    <row r="30" spans="1:8" x14ac:dyDescent="0.3">
      <c r="A30" s="2"/>
      <c r="B30" s="2">
        <v>5035</v>
      </c>
      <c r="C30" t="s">
        <v>67</v>
      </c>
      <c r="D30" s="8">
        <v>479.12</v>
      </c>
    </row>
    <row r="31" spans="1:8" x14ac:dyDescent="0.3">
      <c r="A31" s="2"/>
      <c r="B31" s="2">
        <v>5660</v>
      </c>
      <c r="C31" t="s">
        <v>93</v>
      </c>
      <c r="D31" s="8">
        <v>699.06999999999994</v>
      </c>
    </row>
    <row r="32" spans="1:8" x14ac:dyDescent="0.3">
      <c r="A32" s="2"/>
      <c r="B32" s="2">
        <v>5680</v>
      </c>
      <c r="C32" t="s">
        <v>21</v>
      </c>
      <c r="D32" s="8">
        <v>849.37</v>
      </c>
    </row>
    <row r="33" spans="1:4" x14ac:dyDescent="0.3">
      <c r="A33" s="2"/>
      <c r="B33" s="2">
        <v>5683</v>
      </c>
      <c r="C33" t="s">
        <v>49</v>
      </c>
      <c r="D33" s="8">
        <v>2119.2000000000003</v>
      </c>
    </row>
    <row r="34" spans="1:4" x14ac:dyDescent="0.3">
      <c r="A34" s="2"/>
      <c r="B34" s="2">
        <v>5684</v>
      </c>
      <c r="C34" t="s">
        <v>24</v>
      </c>
      <c r="D34" s="8">
        <v>62.7</v>
      </c>
    </row>
    <row r="35" spans="1:4" x14ac:dyDescent="0.3">
      <c r="A35" s="2"/>
      <c r="B35" s="2">
        <v>5685</v>
      </c>
      <c r="C35" t="s">
        <v>34</v>
      </c>
      <c r="D35" s="8">
        <v>732.21</v>
      </c>
    </row>
    <row r="36" spans="1:4" x14ac:dyDescent="0.3">
      <c r="A36" s="2"/>
      <c r="B36" s="2">
        <v>5686</v>
      </c>
      <c r="C36" t="s">
        <v>22</v>
      </c>
      <c r="D36" s="8">
        <v>1286.3799999999999</v>
      </c>
    </row>
    <row r="37" spans="1:4" x14ac:dyDescent="0.3">
      <c r="A37" s="2"/>
      <c r="B37" s="2">
        <v>5687</v>
      </c>
      <c r="C37" t="s">
        <v>56</v>
      </c>
      <c r="D37" s="8">
        <v>7744.3300000000017</v>
      </c>
    </row>
    <row r="38" spans="1:4" x14ac:dyDescent="0.3">
      <c r="A38" s="2"/>
      <c r="B38" s="2">
        <v>5694</v>
      </c>
      <c r="C38" t="s">
        <v>101</v>
      </c>
      <c r="D38" s="8">
        <v>23952</v>
      </c>
    </row>
    <row r="39" spans="1:4" x14ac:dyDescent="0.3">
      <c r="A39" s="2"/>
      <c r="B39" s="2">
        <v>5695</v>
      </c>
      <c r="C39" t="s">
        <v>3</v>
      </c>
      <c r="D39" s="8">
        <v>12807.010000000004</v>
      </c>
    </row>
    <row r="40" spans="1:4" x14ac:dyDescent="0.3">
      <c r="A40" s="2"/>
      <c r="B40" s="2">
        <v>5696</v>
      </c>
      <c r="C40" t="s">
        <v>47</v>
      </c>
      <c r="D40" s="8">
        <v>8293.43</v>
      </c>
    </row>
    <row r="41" spans="1:4" x14ac:dyDescent="0.3">
      <c r="A41" s="2"/>
      <c r="B41" s="2">
        <v>5700</v>
      </c>
      <c r="C41" t="s">
        <v>17</v>
      </c>
      <c r="D41" s="8">
        <v>149595.75000000003</v>
      </c>
    </row>
    <row r="42" spans="1:4" x14ac:dyDescent="0.3">
      <c r="A42" s="2"/>
      <c r="B42" s="2">
        <v>5960</v>
      </c>
      <c r="C42" t="s">
        <v>26</v>
      </c>
      <c r="D42" s="8">
        <v>-31.86</v>
      </c>
    </row>
    <row r="43" spans="1:4" x14ac:dyDescent="0.3">
      <c r="A43" s="2"/>
      <c r="B43" s="2">
        <v>5983</v>
      </c>
      <c r="C43" t="s">
        <v>65</v>
      </c>
      <c r="D43" s="8">
        <v>-4.33</v>
      </c>
    </row>
    <row r="44" spans="1:4" x14ac:dyDescent="0.3">
      <c r="A44" s="2"/>
      <c r="B44" s="2">
        <v>5985</v>
      </c>
      <c r="C44" t="s">
        <v>66</v>
      </c>
      <c r="D44" s="8">
        <v>-444.67999999999995</v>
      </c>
    </row>
    <row r="45" spans="1:4" x14ac:dyDescent="0.3">
      <c r="A45" s="2"/>
      <c r="B45" s="2">
        <v>5991</v>
      </c>
      <c r="C45" t="s">
        <v>27</v>
      </c>
      <c r="D45" s="8">
        <v>-1.47</v>
      </c>
    </row>
    <row r="46" spans="1:4" x14ac:dyDescent="0.3">
      <c r="A46" s="2"/>
      <c r="B46" s="2">
        <v>5993</v>
      </c>
      <c r="C46" t="s">
        <v>28</v>
      </c>
      <c r="D46" s="8">
        <v>-1.55</v>
      </c>
    </row>
    <row r="47" spans="1:4" x14ac:dyDescent="0.3">
      <c r="A47" s="2"/>
      <c r="B47" s="2" t="s">
        <v>95</v>
      </c>
      <c r="C47" t="s">
        <v>96</v>
      </c>
      <c r="D47" s="8">
        <v>30298.620000000028</v>
      </c>
    </row>
    <row r="48" spans="1:4" x14ac:dyDescent="0.3">
      <c r="A48" s="2"/>
      <c r="B48" s="2" t="s">
        <v>97</v>
      </c>
      <c r="C48" t="s">
        <v>98</v>
      </c>
      <c r="D48" s="8">
        <v>1256.2699999999998</v>
      </c>
    </row>
    <row r="49" spans="1:4" x14ac:dyDescent="0.3">
      <c r="A49" s="2"/>
      <c r="B49" s="2" t="s">
        <v>102</v>
      </c>
      <c r="C49" t="s">
        <v>103</v>
      </c>
      <c r="D49" s="8">
        <v>-125.66000000000001</v>
      </c>
    </row>
    <row r="50" spans="1:4" x14ac:dyDescent="0.3">
      <c r="A50" s="4" t="s">
        <v>81</v>
      </c>
      <c r="B50" s="4"/>
      <c r="C50" s="4"/>
      <c r="D50" s="10">
        <f>SUM(D23:D49)</f>
        <v>326127.01000000018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OSIO C</vt:lpstr>
      <vt:lpstr>OSIO G</vt:lpstr>
      <vt:lpstr>Perusopetus</vt:lpstr>
      <vt:lpstr>Lukio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Helenius Henrietta</dc:creator>
  <cp:lastModifiedBy>Helenius Henrietta</cp:lastModifiedBy>
  <dcterms:created xsi:type="dcterms:W3CDTF">2023-04-25T09:21:28Z</dcterms:created>
  <dcterms:modified xsi:type="dcterms:W3CDTF">2024-05-30T05:28:11Z</dcterms:modified>
</cp:coreProperties>
</file>