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4489sa\Documents\AA sammuttimet 62-2023\"/>
    </mc:Choice>
  </mc:AlternateContent>
  <xr:revisionPtr revIDLastSave="0" documentId="13_ncr:1_{B8829EC4-FB25-4E52-8355-618724970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nnat " sheetId="1" r:id="rId1"/>
  </sheets>
  <definedNames>
    <definedName name="_xlnm.Print_Area" localSheetId="0">'hinnat '!$B$1:$E$47</definedName>
    <definedName name="_xlnm.Print_Titles" localSheetId="0">'hinnat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G34" i="1"/>
  <c r="G46" i="1"/>
  <c r="G30" i="1"/>
  <c r="G31" i="1"/>
  <c r="G32" i="1"/>
  <c r="G33" i="1"/>
  <c r="G29" i="1"/>
  <c r="K8" i="1"/>
  <c r="J9" i="1"/>
  <c r="J10" i="1"/>
  <c r="J8" i="1"/>
  <c r="K10" i="1"/>
  <c r="K9" i="1"/>
  <c r="K27" i="1"/>
  <c r="K25" i="1"/>
  <c r="K26" i="1"/>
  <c r="K23" i="1"/>
  <c r="J27" i="1"/>
  <c r="J26" i="1"/>
  <c r="J25" i="1"/>
  <c r="J23" i="1"/>
  <c r="K18" i="1"/>
  <c r="J47" i="1"/>
  <c r="I47" i="1"/>
  <c r="E47" i="1"/>
  <c r="I20" i="1"/>
  <c r="I18" i="1"/>
  <c r="I5" i="1"/>
  <c r="I27" i="1"/>
  <c r="I34" i="1"/>
  <c r="I46" i="1"/>
  <c r="E46" i="1"/>
  <c r="E34" i="1"/>
  <c r="E27" i="1"/>
  <c r="E18" i="1"/>
  <c r="I9" i="1"/>
  <c r="I10" i="1"/>
  <c r="I8" i="1"/>
  <c r="I26" i="1"/>
  <c r="G26" i="1"/>
  <c r="I25" i="1"/>
  <c r="G25" i="1"/>
  <c r="I23" i="1"/>
  <c r="G23" i="1"/>
</calcChain>
</file>

<file path=xl/sharedStrings.xml><?xml version="1.0" encoding="utf-8"?>
<sst xmlns="http://schemas.openxmlformats.org/spreadsheetml/2006/main" count="140" uniqueCount="78">
  <si>
    <t>1108-2021 / Käsisammuttimet, niiden asennukset, tarkastukset ja huollot ajalle 1.9.2021-31.8.2023</t>
  </si>
  <si>
    <t/>
  </si>
  <si>
    <t xml:space="preserve">1. Käsisammuttimien tarkastukset Tilaajan tiloissa </t>
  </si>
  <si>
    <t xml:space="preserve">Tarkastusmaksu / käsisammutin (paineellinen ja paineeton), sisältäen kaikki kulut, kuten kilometrikorvaukset ja käyntimaksut </t>
  </si>
  <si>
    <t xml:space="preserve">2. Huollot palveluntuottajan tiloissa </t>
  </si>
  <si>
    <t xml:space="preserve">Hiilidioksidisammuttimien huollot (sisältäen koeponnistus + täyttö) 2 kg </t>
  </si>
  <si>
    <t xml:space="preserve">Hiilidioksidisammuttimien huollot (sisältäen koeponnistus + täyttö) 5 kg </t>
  </si>
  <si>
    <t xml:space="preserve">Liikuteltavien käsisammuttimien huollot, neste (sisältäen koeponnistus + täyttö) 6 l </t>
  </si>
  <si>
    <t xml:space="preserve">Liikuteltavien käsisammuttimien huollot, neste (sisältäen koeponnistus + täyttö) 9 l </t>
  </si>
  <si>
    <t xml:space="preserve">Liikuteltavien käsisammuttimien huollot, jauhe (sisältäen koeponnistus + huolto) 2 kg </t>
  </si>
  <si>
    <t xml:space="preserve">Liikuteltavien käsisammuttimien huollot, jauhe (sisältäen koeponnistus + huolto) 3 kg </t>
  </si>
  <si>
    <t xml:space="preserve">Liikuteltavien käsisammuttimien huollot, jauhe (sisältäen koeponnistus + huolto) 5 kg </t>
  </si>
  <si>
    <t xml:space="preserve">Liikuteltavien käsisammuttimien huollot, jauhe (sisältäen koeponnistus + huolto) 6 kg </t>
  </si>
  <si>
    <t xml:space="preserve">Liikuteltavien käsisammuttimien huollot, jauhe (sisältäen koeponnistus + huolto) 12 kg </t>
  </si>
  <si>
    <t xml:space="preserve">Liikuteltavien käsisammuttimien huollot, jauhe (sisältäen koeponnistus + huolto) 25 kg </t>
  </si>
  <si>
    <t xml:space="preserve">Liikuteltavien käsisammuttimien huollot, jauhe (sisältäen koeponnistus + huolto) 50 kg </t>
  </si>
  <si>
    <t xml:space="preserve">3. Asennukset </t>
  </si>
  <si>
    <t xml:space="preserve">Uusien sammuttimien asennukset, mukaan lukien opasteet ja niiden laitto, sisältäen kaikki kulut, kuten kilometrikorvaukset </t>
  </si>
  <si>
    <t xml:space="preserve">Nestesammutin 6 l </t>
  </si>
  <si>
    <t xml:space="preserve">Sammutuspeite 120x180 </t>
  </si>
  <si>
    <t xml:space="preserve">Jauhesammutin 6 kg </t>
  </si>
  <si>
    <t xml:space="preserve">Hiilidioksidisammutin 5 kg </t>
  </si>
  <si>
    <t xml:space="preserve">5. Opasteet ja palovaroittimet </t>
  </si>
  <si>
    <t xml:space="preserve">Jälkivalaiseva kilpi, 150x300 </t>
  </si>
  <si>
    <t xml:space="preserve">Jälkivalaiseva kilpi, 200x400 </t>
  </si>
  <si>
    <t xml:space="preserve">Paristokäyttöinen palo- / häkävaroitin </t>
  </si>
  <si>
    <t xml:space="preserve">Paristokäyttöinen palovaroitin </t>
  </si>
  <si>
    <t xml:space="preserve">Jälkivalaiseva kilpi 200 x 200 </t>
  </si>
  <si>
    <t xml:space="preserve">6. Vaadittu tuotevalikoima </t>
  </si>
  <si>
    <t xml:space="preserve">Nestesammuttimien huolto </t>
  </si>
  <si>
    <t xml:space="preserve">Pyörillä liikuteltavien käsisammuttimien huolto </t>
  </si>
  <si>
    <t xml:space="preserve">Edellä mainittujen koeponnistukset </t>
  </si>
  <si>
    <t xml:space="preserve">Nestesammutin 9 l </t>
  </si>
  <si>
    <t xml:space="preserve">Jauhesammutin 2 kg </t>
  </si>
  <si>
    <t xml:space="preserve">Jauhesammutin 12 kg </t>
  </si>
  <si>
    <t xml:space="preserve">Rasvapalosammutin 6 l </t>
  </si>
  <si>
    <t xml:space="preserve">Ajoneuvoteline 2 kg ja 6 kg sammuttimille </t>
  </si>
  <si>
    <t xml:space="preserve">Pyörillä liikuteltava käsisammutin </t>
  </si>
  <si>
    <t xml:space="preserve">Sammutinkaappi 6 kg ja 12 kg sammuttimelle </t>
  </si>
  <si>
    <t xml:space="preserve">6800,00 EUR </t>
  </si>
  <si>
    <t xml:space="preserve">300,00 EUR </t>
  </si>
  <si>
    <t xml:space="preserve">3000,00 EUR </t>
  </si>
  <si>
    <t xml:space="preserve">7200,00 EUR </t>
  </si>
  <si>
    <t xml:space="preserve">585,00 EUR </t>
  </si>
  <si>
    <t xml:space="preserve">340,00 EUR </t>
  </si>
  <si>
    <t xml:space="preserve">420,00 EUR </t>
  </si>
  <si>
    <t xml:space="preserve">2100,00 EUR </t>
  </si>
  <si>
    <t xml:space="preserve">7600,00 EUR </t>
  </si>
  <si>
    <t xml:space="preserve">195,00 EUR </t>
  </si>
  <si>
    <t xml:space="preserve">2500,00 EUR </t>
  </si>
  <si>
    <t xml:space="preserve">18720,00 EUR </t>
  </si>
  <si>
    <t xml:space="preserve">560,00 EUR </t>
  </si>
  <si>
    <t xml:space="preserve">500,00 EUR </t>
  </si>
  <si>
    <t xml:space="preserve">830,00 EUR </t>
  </si>
  <si>
    <t xml:space="preserve">400,00 EUR </t>
  </si>
  <si>
    <t xml:space="preserve">200,00 EUR </t>
  </si>
  <si>
    <t xml:space="preserve">50,00 EUR </t>
  </si>
  <si>
    <t xml:space="preserve">39,00 EUR </t>
  </si>
  <si>
    <t xml:space="preserve">30,00 EUR </t>
  </si>
  <si>
    <t xml:space="preserve">40,00 EUR </t>
  </si>
  <si>
    <t xml:space="preserve">54,00 EUR </t>
  </si>
  <si>
    <t xml:space="preserve">17,00 EUR </t>
  </si>
  <si>
    <t xml:space="preserve">45,00 EUR </t>
  </si>
  <si>
    <t xml:space="preserve">12,00 EUR </t>
  </si>
  <si>
    <t xml:space="preserve">103,00 EUR </t>
  </si>
  <si>
    <t xml:space="preserve">16,00 EUR </t>
  </si>
  <si>
    <t>54420,00 EUR</t>
  </si>
  <si>
    <t>Ryhmien 1-6 yhteishinta</t>
  </si>
  <si>
    <t xml:space="preserve">4. Käsisammuttimet, Toimitettuna perille (TOP), sisältäen kaikki kulut </t>
  </si>
  <si>
    <t>Kilatia Oy</t>
  </si>
  <si>
    <t>korotus euroina</t>
  </si>
  <si>
    <t>korotus %</t>
  </si>
  <si>
    <t>uusi yhteishinta</t>
  </si>
  <si>
    <t>arvioitu määrä vuodessa</t>
  </si>
  <si>
    <t>vanha kappale-hinta</t>
  </si>
  <si>
    <t>uusi kappale-hinta</t>
  </si>
  <si>
    <t>Safety Partners Oy tarjotut hinnat</t>
  </si>
  <si>
    <t>vanha arvioitu hinta vuodessa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</si>
</sst>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3EBF5"/>
      </patternFill>
    </fill>
    <fill>
      <patternFill patternType="solid">
        <fgColor theme="0"/>
        <bgColor rgb="FFEEF9FD"/>
      </patternFill>
    </fill>
    <fill>
      <patternFill patternType="solid">
        <fgColor theme="0"/>
        <bgColor rgb="FF0181C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 applyFont="1" applyFill="1" applyBorder="1"/>
    <xf numFmtId="0" fontId="2" fillId="2" borderId="0" xfId="0" applyFont="1" applyFill="1" applyBorder="1"/>
    <xf numFmtId="0" fontId="3" fillId="2" borderId="0" xfId="1" applyFont="1" applyFill="1" applyAlignment="1">
      <alignment vertical="top" wrapText="1" readingOrder="1"/>
    </xf>
    <xf numFmtId="0" fontId="5" fillId="2" borderId="0" xfId="1" applyFont="1" applyFill="1" applyAlignment="1">
      <alignment vertical="top" wrapText="1" readingOrder="1"/>
    </xf>
    <xf numFmtId="0" fontId="5" fillId="2" borderId="0" xfId="1" applyFont="1" applyFill="1" applyAlignment="1">
      <alignment vertical="top" wrapText="1" readingOrder="1"/>
    </xf>
    <xf numFmtId="0" fontId="2" fillId="2" borderId="0" xfId="0" applyFont="1" applyFill="1" applyBorder="1"/>
    <xf numFmtId="0" fontId="5" fillId="2" borderId="0" xfId="1" applyFont="1" applyFill="1" applyAlignment="1">
      <alignment vertical="top" wrapText="1" readingOrder="1"/>
    </xf>
    <xf numFmtId="0" fontId="3" fillId="5" borderId="8" xfId="1" applyFont="1" applyFill="1" applyBorder="1" applyAlignment="1">
      <alignment vertical="top" wrapText="1" readingOrder="1"/>
    </xf>
    <xf numFmtId="0" fontId="5" fillId="3" borderId="11" xfId="1" applyFont="1" applyFill="1" applyBorder="1" applyAlignment="1">
      <alignment vertical="top" wrapText="1" readingOrder="1"/>
    </xf>
    <xf numFmtId="0" fontId="3" fillId="5" borderId="10" xfId="1" applyFont="1" applyFill="1" applyBorder="1" applyAlignment="1">
      <alignment vertical="top" wrapText="1" readingOrder="1"/>
    </xf>
    <xf numFmtId="0" fontId="5" fillId="6" borderId="9" xfId="1" applyFont="1" applyFill="1" applyBorder="1" applyAlignment="1">
      <alignment vertical="top" wrapText="1" readingOrder="1"/>
    </xf>
    <xf numFmtId="1" fontId="3" fillId="5" borderId="10" xfId="1" applyNumberFormat="1" applyFont="1" applyFill="1" applyBorder="1" applyAlignment="1">
      <alignment vertical="top" wrapText="1" readingOrder="1"/>
    </xf>
    <xf numFmtId="0" fontId="3" fillId="5" borderId="12" xfId="1" applyFont="1" applyFill="1" applyBorder="1" applyAlignment="1">
      <alignment vertical="top" wrapText="1" readingOrder="1"/>
    </xf>
    <xf numFmtId="0" fontId="5" fillId="2" borderId="0" xfId="1" applyFont="1" applyFill="1" applyBorder="1" applyAlignment="1">
      <alignment vertical="top" wrapText="1" readingOrder="1"/>
    </xf>
    <xf numFmtId="0" fontId="5" fillId="3" borderId="1" xfId="1" applyFont="1" applyFill="1" applyBorder="1" applyAlignment="1">
      <alignment vertical="top" wrapText="1" readingOrder="1"/>
    </xf>
    <xf numFmtId="0" fontId="5" fillId="2" borderId="1" xfId="1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wrapText="1"/>
    </xf>
    <xf numFmtId="2" fontId="5" fillId="2" borderId="0" xfId="1" applyNumberFormat="1" applyFont="1" applyFill="1" applyAlignment="1">
      <alignment vertical="top" wrapText="1" readingOrder="1"/>
    </xf>
    <xf numFmtId="0" fontId="3" fillId="4" borderId="13" xfId="1" applyFont="1" applyFill="1" applyBorder="1" applyAlignment="1">
      <alignment vertical="top" wrapText="1" readingOrder="1"/>
    </xf>
    <xf numFmtId="0" fontId="2" fillId="2" borderId="14" xfId="1" applyFont="1" applyFill="1" applyBorder="1" applyAlignment="1">
      <alignment vertical="top" wrapText="1"/>
    </xf>
    <xf numFmtId="0" fontId="3" fillId="5" borderId="15" xfId="1" applyFont="1" applyFill="1" applyBorder="1" applyAlignment="1">
      <alignment vertical="top" wrapText="1" readingOrder="1"/>
    </xf>
    <xf numFmtId="0" fontId="3" fillId="5" borderId="16" xfId="1" applyFont="1" applyFill="1" applyBorder="1" applyAlignment="1">
      <alignment vertical="top" wrapText="1" readingOrder="1"/>
    </xf>
    <xf numFmtId="0" fontId="3" fillId="4" borderId="17" xfId="1" applyFont="1" applyFill="1" applyBorder="1" applyAlignment="1">
      <alignment vertical="top" wrapText="1" readingOrder="1"/>
    </xf>
    <xf numFmtId="0" fontId="2" fillId="2" borderId="18" xfId="1" applyFont="1" applyFill="1" applyBorder="1" applyAlignment="1">
      <alignment vertical="top" wrapText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 readingOrder="1"/>
    </xf>
    <xf numFmtId="164" fontId="5" fillId="5" borderId="1" xfId="1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 readingOrder="1"/>
    </xf>
    <xf numFmtId="164" fontId="6" fillId="3" borderId="1" xfId="1" applyNumberFormat="1" applyFont="1" applyFill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164" fontId="2" fillId="2" borderId="0" xfId="0" applyNumberFormat="1" applyFont="1" applyFill="1" applyBorder="1"/>
    <xf numFmtId="0" fontId="5" fillId="3" borderId="1" xfId="1" applyFont="1" applyFill="1" applyBorder="1" applyAlignment="1">
      <alignment horizontal="center" wrapText="1" readingOrder="1"/>
    </xf>
    <xf numFmtId="164" fontId="5" fillId="5" borderId="20" xfId="1" applyNumberFormat="1" applyFont="1" applyFill="1" applyBorder="1" applyAlignment="1">
      <alignment horizontal="center" vertical="center" wrapText="1" readingOrder="1"/>
    </xf>
    <xf numFmtId="164" fontId="3" fillId="5" borderId="20" xfId="1" applyNumberFormat="1" applyFont="1" applyFill="1" applyBorder="1" applyAlignment="1">
      <alignment horizontal="center" vertical="center" wrapText="1" readingOrder="1"/>
    </xf>
    <xf numFmtId="164" fontId="2" fillId="2" borderId="20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5" fillId="4" borderId="20" xfId="1" applyNumberFormat="1" applyFont="1" applyFill="1" applyBorder="1" applyAlignment="1">
      <alignment horizontal="center" vertical="center" wrapText="1" readingOrder="1"/>
    </xf>
    <xf numFmtId="0" fontId="3" fillId="2" borderId="20" xfId="1" applyFont="1" applyFill="1" applyBorder="1" applyAlignment="1">
      <alignment horizontal="center" vertical="center" wrapText="1" readingOrder="1"/>
    </xf>
    <xf numFmtId="164" fontId="5" fillId="2" borderId="6" xfId="1" applyNumberFormat="1" applyFont="1" applyFill="1" applyBorder="1" applyAlignment="1">
      <alignment horizontal="center" vertical="center" wrapText="1" readingOrder="1"/>
    </xf>
    <xf numFmtId="164" fontId="5" fillId="6" borderId="22" xfId="1" applyNumberFormat="1" applyFont="1" applyFill="1" applyBorder="1" applyAlignment="1">
      <alignment horizontal="center" vertical="center" wrapText="1" readingOrder="1"/>
    </xf>
    <xf numFmtId="10" fontId="5" fillId="2" borderId="23" xfId="1" applyNumberFormat="1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wrapText="1"/>
    </xf>
    <xf numFmtId="0" fontId="5" fillId="3" borderId="22" xfId="1" applyFont="1" applyFill="1" applyBorder="1" applyAlignment="1">
      <alignment horizontal="center" wrapText="1" readingOrder="1"/>
    </xf>
    <xf numFmtId="0" fontId="5" fillId="2" borderId="23" xfId="1" applyFont="1" applyFill="1" applyBorder="1" applyAlignment="1">
      <alignment horizontal="center" wrapText="1" readingOrder="1"/>
    </xf>
    <xf numFmtId="0" fontId="5" fillId="3" borderId="0" xfId="1" applyFont="1" applyFill="1" applyBorder="1" applyAlignment="1">
      <alignment vertical="top" wrapText="1" readingOrder="1"/>
    </xf>
    <xf numFmtId="0" fontId="7" fillId="2" borderId="0" xfId="0" applyFont="1" applyFill="1" applyBorder="1" applyAlignment="1">
      <alignment horizontal="center" wrapText="1"/>
    </xf>
    <xf numFmtId="164" fontId="7" fillId="2" borderId="24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vertical="top" wrapText="1" readingOrder="1"/>
    </xf>
    <xf numFmtId="164" fontId="5" fillId="3" borderId="21" xfId="1" applyNumberFormat="1" applyFont="1" applyFill="1" applyBorder="1" applyAlignment="1">
      <alignment horizontal="center" vertical="center" wrapText="1" readingOrder="1"/>
    </xf>
    <xf numFmtId="164" fontId="2" fillId="2" borderId="21" xfId="0" applyNumberFormat="1" applyFont="1" applyFill="1" applyBorder="1" applyAlignment="1">
      <alignment horizontal="center" vertical="center"/>
    </xf>
    <xf numFmtId="164" fontId="6" fillId="3" borderId="21" xfId="1" applyNumberFormat="1" applyFont="1" applyFill="1" applyBorder="1" applyAlignment="1">
      <alignment horizontal="center" vertical="center" wrapText="1" readingOrder="1"/>
    </xf>
    <xf numFmtId="0" fontId="5" fillId="2" borderId="21" xfId="1" applyFont="1" applyFill="1" applyBorder="1" applyAlignment="1">
      <alignment horizontal="center" vertical="center" wrapText="1" readingOrder="1"/>
    </xf>
    <xf numFmtId="0" fontId="2" fillId="2" borderId="27" xfId="1" applyFont="1" applyFill="1" applyBorder="1" applyAlignment="1">
      <alignment vertical="top" wrapText="1"/>
    </xf>
    <xf numFmtId="164" fontId="5" fillId="5" borderId="25" xfId="1" applyNumberFormat="1" applyFont="1" applyFill="1" applyBorder="1" applyAlignment="1">
      <alignment horizontal="center" vertical="center" wrapText="1" readingOrder="1"/>
    </xf>
    <xf numFmtId="164" fontId="3" fillId="5" borderId="25" xfId="1" applyNumberFormat="1" applyFont="1" applyFill="1" applyBorder="1" applyAlignment="1">
      <alignment horizontal="center" vertical="center" wrapText="1" readingOrder="1"/>
    </xf>
    <xf numFmtId="164" fontId="2" fillId="2" borderId="25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5" fillId="4" borderId="25" xfId="1" applyNumberFormat="1" applyFont="1" applyFill="1" applyBorder="1" applyAlignment="1">
      <alignment horizontal="center" vertical="center" wrapText="1" readingOrder="1"/>
    </xf>
    <xf numFmtId="0" fontId="3" fillId="2" borderId="25" xfId="1" applyFont="1" applyFill="1" applyBorder="1" applyAlignment="1">
      <alignment horizontal="center" vertical="center" wrapText="1" readingOrder="1"/>
    </xf>
    <xf numFmtId="0" fontId="2" fillId="2" borderId="29" xfId="0" applyFont="1" applyFill="1" applyBorder="1"/>
    <xf numFmtId="0" fontId="3" fillId="4" borderId="30" xfId="1" applyFont="1" applyFill="1" applyBorder="1" applyAlignment="1">
      <alignment vertical="top" wrapText="1" readingOrder="1"/>
    </xf>
    <xf numFmtId="10" fontId="5" fillId="2" borderId="25" xfId="1" applyNumberFormat="1" applyFont="1" applyFill="1" applyBorder="1" applyAlignment="1">
      <alignment horizontal="center" vertical="center" wrapText="1" readingOrder="1"/>
    </xf>
    <xf numFmtId="164" fontId="3" fillId="5" borderId="21" xfId="1" applyNumberFormat="1" applyFont="1" applyFill="1" applyBorder="1" applyAlignment="1">
      <alignment horizontal="center" vertical="center" wrapText="1" readingOrder="1"/>
    </xf>
    <xf numFmtId="0" fontId="3" fillId="2" borderId="21" xfId="1" applyFont="1" applyFill="1" applyBorder="1" applyAlignment="1">
      <alignment horizontal="center" vertical="center" wrapText="1" readingOrder="1"/>
    </xf>
    <xf numFmtId="1" fontId="3" fillId="5" borderId="25" xfId="1" applyNumberFormat="1" applyFont="1" applyFill="1" applyBorder="1" applyAlignment="1">
      <alignment horizontal="center" vertical="center" wrapText="1" readingOrder="1"/>
    </xf>
    <xf numFmtId="1" fontId="5" fillId="3" borderId="21" xfId="1" applyNumberFormat="1" applyFont="1" applyFill="1" applyBorder="1" applyAlignment="1">
      <alignment horizontal="center" vertical="center" wrapText="1" readingOrder="1"/>
    </xf>
    <xf numFmtId="1" fontId="3" fillId="5" borderId="1" xfId="1" applyNumberFormat="1" applyFont="1" applyFill="1" applyBorder="1" applyAlignment="1">
      <alignment horizontal="center" vertical="center" wrapText="1" readingOrder="1"/>
    </xf>
    <xf numFmtId="1" fontId="3" fillId="5" borderId="20" xfId="1" applyNumberFormat="1" applyFont="1" applyFill="1" applyBorder="1" applyAlignment="1">
      <alignment horizontal="center" vertical="center" wrapText="1" readingOrder="1"/>
    </xf>
    <xf numFmtId="1" fontId="3" fillId="5" borderId="21" xfId="1" applyNumberFormat="1" applyFont="1" applyFill="1" applyBorder="1" applyAlignment="1">
      <alignment horizontal="center" vertical="center" wrapText="1" readingOrder="1"/>
    </xf>
    <xf numFmtId="1" fontId="5" fillId="3" borderId="1" xfId="1" applyNumberFormat="1" applyFont="1" applyFill="1" applyBorder="1" applyAlignment="1">
      <alignment horizontal="center" vertical="center" wrapText="1" readingOrder="1"/>
    </xf>
    <xf numFmtId="1" fontId="5" fillId="6" borderId="22" xfId="1" applyNumberFormat="1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wrapText="1" shrinkToFit="1"/>
    </xf>
    <xf numFmtId="0" fontId="4" fillId="2" borderId="0" xfId="1" applyFont="1" applyFill="1" applyAlignment="1">
      <alignment horizontal="left" vertical="top" wrapText="1" readingOrder="1"/>
    </xf>
    <xf numFmtId="0" fontId="2" fillId="2" borderId="0" xfId="0" applyFont="1" applyFill="1" applyBorder="1"/>
    <xf numFmtId="0" fontId="5" fillId="2" borderId="0" xfId="1" applyFont="1" applyFill="1" applyAlignment="1">
      <alignment vertical="top" wrapText="1" readingOrder="1"/>
    </xf>
    <xf numFmtId="0" fontId="5" fillId="6" borderId="6" xfId="1" applyFont="1" applyFill="1" applyBorder="1" applyAlignment="1">
      <alignment vertical="top" wrapText="1" readingOrder="1"/>
    </xf>
    <xf numFmtId="0" fontId="2" fillId="2" borderId="7" xfId="1" applyFont="1" applyFill="1" applyBorder="1" applyAlignment="1">
      <alignment vertical="top" wrapText="1"/>
    </xf>
    <xf numFmtId="0" fontId="3" fillId="4" borderId="4" xfId="1" applyFont="1" applyFill="1" applyBorder="1" applyAlignment="1">
      <alignment vertical="top" wrapText="1" readingOrder="1"/>
    </xf>
    <xf numFmtId="0" fontId="2" fillId="2" borderId="2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 readingOrder="1"/>
    </xf>
    <xf numFmtId="0" fontId="5" fillId="3" borderId="3" xfId="1" applyFont="1" applyFill="1" applyBorder="1" applyAlignment="1">
      <alignment vertical="top" wrapText="1" readingOrder="1"/>
    </xf>
    <xf numFmtId="0" fontId="2" fillId="2" borderId="14" xfId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26" xfId="1" applyFont="1" applyFill="1" applyBorder="1" applyAlignment="1">
      <alignment vertical="top" wrapText="1"/>
    </xf>
    <xf numFmtId="0" fontId="5" fillId="3" borderId="13" xfId="1" applyFont="1" applyFill="1" applyBorder="1" applyAlignment="1">
      <alignment vertical="top" wrapText="1" readingOrder="1"/>
    </xf>
    <xf numFmtId="0" fontId="3" fillId="4" borderId="30" xfId="1" applyFont="1" applyFill="1" applyBorder="1" applyAlignment="1">
      <alignment vertical="top" wrapText="1" readingOrder="1"/>
    </xf>
    <xf numFmtId="0" fontId="2" fillId="2" borderId="27" xfId="1" applyFont="1" applyFill="1" applyBorder="1" applyAlignment="1">
      <alignment vertical="top" wrapText="1"/>
    </xf>
    <xf numFmtId="0" fontId="3" fillId="5" borderId="13" xfId="1" applyFont="1" applyFill="1" applyBorder="1" applyAlignment="1">
      <alignment vertical="top" wrapText="1" readingOrder="1"/>
    </xf>
    <xf numFmtId="0" fontId="3" fillId="4" borderId="28" xfId="1" applyFont="1" applyFill="1" applyBorder="1" applyAlignment="1">
      <alignment vertical="top" wrapText="1" readingOrder="1"/>
    </xf>
  </cellXfs>
  <cellStyles count="2">
    <cellStyle name="Normaali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EEF9FD"/>
      <rgbColor rgb="00D3EBF5"/>
      <rgbColor rgb="000181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showGridLines="0" tabSelected="1" zoomScale="85" zoomScaleNormal="85" workbookViewId="0">
      <pane ySplit="1" topLeftCell="A2" activePane="bottomLeft" state="frozen"/>
      <selection pane="bottomLeft" activeCell="G10" sqref="G10"/>
    </sheetView>
  </sheetViews>
  <sheetFormatPr defaultColWidth="9.140625" defaultRowHeight="15" x14ac:dyDescent="0.25"/>
  <cols>
    <col min="1" max="1" width="0.42578125" style="1" customWidth="1"/>
    <col min="2" max="2" width="1.28515625" style="1" customWidth="1"/>
    <col min="3" max="3" width="43.85546875" style="1" customWidth="1"/>
    <col min="4" max="4" width="17.28515625" style="1" hidden="1" customWidth="1"/>
    <col min="5" max="5" width="18.5703125" style="1" customWidth="1"/>
    <col min="6" max="6" width="10.140625" style="5" customWidth="1"/>
    <col min="7" max="7" width="9.42578125" style="5" customWidth="1"/>
    <col min="8" max="8" width="8" style="5" customWidth="1"/>
    <col min="9" max="9" width="12" style="5" customWidth="1"/>
    <col min="10" max="10" width="11" style="1" customWidth="1"/>
    <col min="11" max="11" width="9.28515625" style="1" customWidth="1"/>
    <col min="12" max="16384" width="9.140625" style="1"/>
  </cols>
  <sheetData>
    <row r="1" spans="1:12" ht="5.0999999999999996" customHeight="1" x14ac:dyDescent="0.25"/>
    <row r="2" spans="1:12" ht="42" customHeight="1" x14ac:dyDescent="0.25">
      <c r="C2" s="77" t="s">
        <v>0</v>
      </c>
      <c r="D2" s="78"/>
      <c r="E2" s="78"/>
      <c r="F2" s="77"/>
      <c r="G2" s="78"/>
      <c r="H2" s="78"/>
      <c r="I2" s="77"/>
      <c r="J2" s="78"/>
      <c r="K2" s="78"/>
    </row>
    <row r="3" spans="1:12" ht="15.75" thickBot="1" x14ac:dyDescent="0.3">
      <c r="B3" s="79" t="s">
        <v>1</v>
      </c>
      <c r="C3" s="78"/>
      <c r="D3" s="3" t="s">
        <v>1</v>
      </c>
      <c r="E3" s="13" t="s">
        <v>1</v>
      </c>
      <c r="F3" s="13"/>
      <c r="G3" s="13"/>
      <c r="H3" s="13"/>
      <c r="I3" s="13"/>
      <c r="J3" s="3" t="s">
        <v>1</v>
      </c>
      <c r="K3" s="3" t="s">
        <v>1</v>
      </c>
    </row>
    <row r="4" spans="1:12" ht="74.25" customHeight="1" x14ac:dyDescent="0.25">
      <c r="A4" s="84" t="s">
        <v>1</v>
      </c>
      <c r="B4" s="85" t="s">
        <v>2</v>
      </c>
      <c r="C4" s="87"/>
      <c r="D4" s="8" t="s">
        <v>69</v>
      </c>
      <c r="E4" s="14" t="s">
        <v>76</v>
      </c>
      <c r="F4" s="35" t="s">
        <v>73</v>
      </c>
      <c r="G4" s="35" t="s">
        <v>74</v>
      </c>
      <c r="H4" s="16" t="s">
        <v>75</v>
      </c>
      <c r="I4" s="16" t="s">
        <v>72</v>
      </c>
      <c r="J4" s="35" t="s">
        <v>70</v>
      </c>
      <c r="K4" s="15" t="s">
        <v>71</v>
      </c>
    </row>
    <row r="5" spans="1:12" ht="43.5" customHeight="1" thickBot="1" x14ac:dyDescent="0.3">
      <c r="A5" s="78"/>
      <c r="B5" s="90" t="s">
        <v>3</v>
      </c>
      <c r="C5" s="91"/>
      <c r="D5" s="11" t="s">
        <v>39</v>
      </c>
      <c r="E5" s="58">
        <v>9350</v>
      </c>
      <c r="F5" s="69">
        <v>1700</v>
      </c>
      <c r="G5" s="59">
        <v>5.5</v>
      </c>
      <c r="H5" s="60"/>
      <c r="I5" s="61">
        <f>E5</f>
        <v>9350</v>
      </c>
      <c r="J5" s="62"/>
      <c r="K5" s="63" t="s">
        <v>1</v>
      </c>
    </row>
    <row r="6" spans="1:12" ht="20.45" customHeight="1" x14ac:dyDescent="0.25">
      <c r="A6" s="84" t="s">
        <v>1</v>
      </c>
      <c r="B6" s="89" t="s">
        <v>4</v>
      </c>
      <c r="C6" s="86"/>
      <c r="D6" s="52"/>
      <c r="E6" s="53"/>
      <c r="F6" s="70"/>
      <c r="G6" s="53"/>
      <c r="H6" s="54"/>
      <c r="I6" s="54"/>
      <c r="J6" s="55"/>
      <c r="K6" s="56" t="s">
        <v>1</v>
      </c>
    </row>
    <row r="7" spans="1:12" ht="27.6" customHeight="1" x14ac:dyDescent="0.25">
      <c r="A7" s="78"/>
      <c r="B7" s="82" t="s">
        <v>5</v>
      </c>
      <c r="C7" s="83"/>
      <c r="D7" s="7" t="s">
        <v>40</v>
      </c>
      <c r="E7" s="24">
        <v>5</v>
      </c>
      <c r="F7" s="71">
        <v>10</v>
      </c>
      <c r="G7" s="24">
        <v>0.5</v>
      </c>
      <c r="H7" s="25"/>
      <c r="I7" s="25"/>
      <c r="J7" s="26"/>
      <c r="K7" s="27" t="s">
        <v>1</v>
      </c>
    </row>
    <row r="8" spans="1:12" ht="30" customHeight="1" x14ac:dyDescent="0.25">
      <c r="A8" s="78"/>
      <c r="B8" s="82" t="s">
        <v>6</v>
      </c>
      <c r="C8" s="83"/>
      <c r="D8" s="7" t="s">
        <v>41</v>
      </c>
      <c r="E8" s="24">
        <v>2850</v>
      </c>
      <c r="F8" s="71">
        <v>100</v>
      </c>
      <c r="G8" s="24">
        <v>28.5</v>
      </c>
      <c r="H8" s="25">
        <v>42.2</v>
      </c>
      <c r="I8" s="25">
        <f>H8*F8</f>
        <v>4220</v>
      </c>
      <c r="J8" s="26">
        <f>H8-G8</f>
        <v>13.700000000000003</v>
      </c>
      <c r="K8" s="33">
        <f>J8/G8</f>
        <v>0.48070175438596502</v>
      </c>
    </row>
    <row r="9" spans="1:12" ht="27.6" customHeight="1" x14ac:dyDescent="0.25">
      <c r="A9" s="78"/>
      <c r="B9" s="82" t="s">
        <v>7</v>
      </c>
      <c r="C9" s="83"/>
      <c r="D9" s="7" t="s">
        <v>42</v>
      </c>
      <c r="E9" s="24">
        <v>5700</v>
      </c>
      <c r="F9" s="71">
        <v>200</v>
      </c>
      <c r="G9" s="24">
        <v>28.5</v>
      </c>
      <c r="H9" s="25">
        <v>42.2</v>
      </c>
      <c r="I9" s="25">
        <f t="shared" ref="I9:I10" si="0">H9*F9</f>
        <v>8440</v>
      </c>
      <c r="J9" s="26">
        <f t="shared" ref="J9:J10" si="1">H9-G9</f>
        <v>13.700000000000003</v>
      </c>
      <c r="K9" s="33">
        <f t="shared" ref="K9:K10" si="2">(H9-G9)/G9</f>
        <v>0.48070175438596502</v>
      </c>
      <c r="L9" s="34"/>
    </row>
    <row r="10" spans="1:12" ht="32.25" customHeight="1" x14ac:dyDescent="0.25">
      <c r="A10" s="78"/>
      <c r="B10" s="82" t="s">
        <v>8</v>
      </c>
      <c r="C10" s="83"/>
      <c r="D10" s="7" t="s">
        <v>43</v>
      </c>
      <c r="E10" s="24">
        <v>427.5</v>
      </c>
      <c r="F10" s="71">
        <v>15</v>
      </c>
      <c r="G10" s="24">
        <v>28.5</v>
      </c>
      <c r="H10" s="25">
        <v>42.2</v>
      </c>
      <c r="I10" s="25">
        <f t="shared" si="0"/>
        <v>633</v>
      </c>
      <c r="J10" s="26">
        <f t="shared" si="1"/>
        <v>13.700000000000003</v>
      </c>
      <c r="K10" s="33">
        <f t="shared" si="2"/>
        <v>0.48070175438596502</v>
      </c>
    </row>
    <row r="11" spans="1:12" ht="31.9" customHeight="1" x14ac:dyDescent="0.25">
      <c r="A11" s="78"/>
      <c r="B11" s="82" t="s">
        <v>9</v>
      </c>
      <c r="C11" s="83"/>
      <c r="D11" s="7" t="s">
        <v>44</v>
      </c>
      <c r="E11" s="24">
        <v>10</v>
      </c>
      <c r="F11" s="71">
        <v>20</v>
      </c>
      <c r="G11" s="24">
        <v>0.5</v>
      </c>
      <c r="H11" s="25"/>
      <c r="I11" s="25"/>
      <c r="J11" s="26"/>
      <c r="K11" s="33"/>
    </row>
    <row r="12" spans="1:12" ht="27.75" customHeight="1" x14ac:dyDescent="0.25">
      <c r="A12" s="78"/>
      <c r="B12" s="82" t="s">
        <v>10</v>
      </c>
      <c r="C12" s="83"/>
      <c r="D12" s="7" t="s">
        <v>44</v>
      </c>
      <c r="E12" s="24">
        <v>10</v>
      </c>
      <c r="F12" s="71">
        <v>20</v>
      </c>
      <c r="G12" s="24">
        <v>0.5</v>
      </c>
      <c r="H12" s="25"/>
      <c r="I12" s="25"/>
      <c r="J12" s="26"/>
      <c r="K12" s="33"/>
    </row>
    <row r="13" spans="1:12" ht="32.25" customHeight="1" x14ac:dyDescent="0.25">
      <c r="A13" s="78"/>
      <c r="B13" s="82" t="s">
        <v>11</v>
      </c>
      <c r="C13" s="83"/>
      <c r="D13" s="7" t="s">
        <v>45</v>
      </c>
      <c r="E13" s="24">
        <v>10</v>
      </c>
      <c r="F13" s="71">
        <v>20</v>
      </c>
      <c r="G13" s="24">
        <v>0.5</v>
      </c>
      <c r="H13" s="25"/>
      <c r="I13" s="25"/>
      <c r="J13" s="26"/>
      <c r="K13" s="27" t="s">
        <v>1</v>
      </c>
    </row>
    <row r="14" spans="1:12" ht="30" customHeight="1" x14ac:dyDescent="0.25">
      <c r="A14" s="78"/>
      <c r="B14" s="82" t="s">
        <v>12</v>
      </c>
      <c r="C14" s="83"/>
      <c r="D14" s="7" t="s">
        <v>46</v>
      </c>
      <c r="E14" s="24">
        <v>800</v>
      </c>
      <c r="F14" s="71">
        <v>100</v>
      </c>
      <c r="G14" s="24">
        <v>8</v>
      </c>
      <c r="H14" s="25"/>
      <c r="I14" s="25"/>
      <c r="J14" s="26"/>
      <c r="K14" s="27" t="s">
        <v>1</v>
      </c>
    </row>
    <row r="15" spans="1:12" ht="27" customHeight="1" x14ac:dyDescent="0.25">
      <c r="A15" s="78"/>
      <c r="B15" s="82" t="s">
        <v>13</v>
      </c>
      <c r="C15" s="83"/>
      <c r="D15" s="7" t="s">
        <v>47</v>
      </c>
      <c r="E15" s="24">
        <v>1600</v>
      </c>
      <c r="F15" s="71">
        <v>200</v>
      </c>
      <c r="G15" s="24">
        <v>8</v>
      </c>
      <c r="H15" s="25"/>
      <c r="I15" s="25"/>
      <c r="J15" s="26"/>
      <c r="K15" s="27" t="s">
        <v>1</v>
      </c>
    </row>
    <row r="16" spans="1:12" ht="35.25" customHeight="1" x14ac:dyDescent="0.25">
      <c r="A16" s="78"/>
      <c r="B16" s="82" t="s">
        <v>14</v>
      </c>
      <c r="C16" s="83"/>
      <c r="D16" s="7" t="s">
        <v>48</v>
      </c>
      <c r="E16" s="24">
        <v>8</v>
      </c>
      <c r="F16" s="71">
        <v>1</v>
      </c>
      <c r="G16" s="24">
        <v>8</v>
      </c>
      <c r="H16" s="25"/>
      <c r="I16" s="25"/>
      <c r="J16" s="26"/>
      <c r="K16" s="27" t="s">
        <v>1</v>
      </c>
    </row>
    <row r="17" spans="1:17" ht="29.25" customHeight="1" x14ac:dyDescent="0.25">
      <c r="A17" s="78"/>
      <c r="B17" s="93" t="s">
        <v>15</v>
      </c>
      <c r="C17" s="88"/>
      <c r="D17" s="12" t="s">
        <v>43</v>
      </c>
      <c r="E17" s="37">
        <v>24</v>
      </c>
      <c r="F17" s="72">
        <v>3</v>
      </c>
      <c r="G17" s="37">
        <v>24</v>
      </c>
      <c r="H17" s="38"/>
      <c r="I17" s="38"/>
      <c r="J17" s="40"/>
      <c r="K17" s="41" t="s">
        <v>1</v>
      </c>
    </row>
    <row r="18" spans="1:17" s="5" customFormat="1" ht="20.45" customHeight="1" thickBot="1" x14ac:dyDescent="0.3">
      <c r="A18" s="64"/>
      <c r="B18" s="65"/>
      <c r="C18" s="57"/>
      <c r="D18" s="9"/>
      <c r="E18" s="58">
        <f>SUM(E7:E17)</f>
        <v>11444.5</v>
      </c>
      <c r="F18" s="69"/>
      <c r="G18" s="59"/>
      <c r="H18" s="60"/>
      <c r="I18" s="61">
        <f>SUM(I7:I17)</f>
        <v>13293</v>
      </c>
      <c r="J18" s="62"/>
      <c r="K18" s="66">
        <f t="shared" ref="K18" si="3">(I18-E18)/I18</f>
        <v>0.13905815090649215</v>
      </c>
    </row>
    <row r="19" spans="1:17" ht="24" customHeight="1" x14ac:dyDescent="0.25">
      <c r="A19" s="84" t="s">
        <v>1</v>
      </c>
      <c r="B19" s="89" t="s">
        <v>16</v>
      </c>
      <c r="C19" s="86"/>
      <c r="D19" s="52" t="s">
        <v>69</v>
      </c>
      <c r="E19" s="53"/>
      <c r="F19" s="70"/>
      <c r="G19" s="53"/>
      <c r="H19" s="54"/>
      <c r="I19" s="54"/>
      <c r="J19" s="55"/>
      <c r="K19" s="56" t="s">
        <v>1</v>
      </c>
    </row>
    <row r="20" spans="1:17" ht="40.9" customHeight="1" thickBot="1" x14ac:dyDescent="0.3">
      <c r="A20" s="78"/>
      <c r="B20" s="90" t="s">
        <v>17</v>
      </c>
      <c r="C20" s="91"/>
      <c r="D20" s="9" t="s">
        <v>49</v>
      </c>
      <c r="E20" s="58">
        <v>250</v>
      </c>
      <c r="F20" s="69">
        <v>500</v>
      </c>
      <c r="G20" s="59">
        <v>0.5</v>
      </c>
      <c r="H20" s="60"/>
      <c r="I20" s="61">
        <f>E20</f>
        <v>250</v>
      </c>
      <c r="J20" s="62"/>
      <c r="K20" s="63" t="s">
        <v>1</v>
      </c>
    </row>
    <row r="21" spans="1:17" ht="15" customHeight="1" thickBot="1" x14ac:dyDescent="0.3">
      <c r="A21" s="78"/>
      <c r="B21" s="92"/>
      <c r="C21" s="86"/>
      <c r="D21" s="21"/>
      <c r="E21" s="67"/>
      <c r="F21" s="73"/>
      <c r="G21" s="67"/>
      <c r="H21" s="54"/>
      <c r="I21" s="54"/>
      <c r="J21" s="67"/>
      <c r="K21" s="68" t="s">
        <v>1</v>
      </c>
      <c r="P21" s="5"/>
      <c r="Q21" s="5"/>
    </row>
    <row r="22" spans="1:17" ht="36" customHeight="1" x14ac:dyDescent="0.25">
      <c r="A22" s="84" t="s">
        <v>1</v>
      </c>
      <c r="B22" s="85" t="s">
        <v>68</v>
      </c>
      <c r="C22" s="87"/>
      <c r="D22" s="8" t="s">
        <v>69</v>
      </c>
      <c r="E22" s="30"/>
      <c r="F22" s="74"/>
      <c r="G22" s="30"/>
      <c r="H22" s="25"/>
      <c r="I22" s="25"/>
      <c r="J22" s="31"/>
      <c r="K22" s="32" t="s">
        <v>1</v>
      </c>
    </row>
    <row r="23" spans="1:17" ht="16.149999999999999" customHeight="1" x14ac:dyDescent="0.25">
      <c r="A23" s="78"/>
      <c r="B23" s="82" t="s">
        <v>18</v>
      </c>
      <c r="C23" s="83"/>
      <c r="D23" s="7" t="s">
        <v>50</v>
      </c>
      <c r="E23" s="24">
        <v>18000</v>
      </c>
      <c r="F23" s="71">
        <v>480</v>
      </c>
      <c r="G23" s="24">
        <f>18000/480</f>
        <v>37.5</v>
      </c>
      <c r="H23" s="25">
        <v>49.9</v>
      </c>
      <c r="I23" s="25">
        <f>H23*480</f>
        <v>23952</v>
      </c>
      <c r="J23" s="26">
        <f>H23-G23</f>
        <v>12.399999999999999</v>
      </c>
      <c r="K23" s="33">
        <f>(H23-G23)/G23</f>
        <v>0.33066666666666661</v>
      </c>
    </row>
    <row r="24" spans="1:17" ht="16.149999999999999" customHeight="1" x14ac:dyDescent="0.25">
      <c r="A24" s="78"/>
      <c r="B24" s="82" t="s">
        <v>19</v>
      </c>
      <c r="C24" s="83"/>
      <c r="D24" s="7" t="s">
        <v>51</v>
      </c>
      <c r="E24" s="24">
        <v>800</v>
      </c>
      <c r="F24" s="71">
        <v>80</v>
      </c>
      <c r="G24" s="24">
        <v>10</v>
      </c>
      <c r="H24" s="25"/>
      <c r="I24" s="25"/>
      <c r="J24" s="26"/>
      <c r="K24" s="33"/>
    </row>
    <row r="25" spans="1:17" ht="23.25" customHeight="1" x14ac:dyDescent="0.25">
      <c r="A25" s="78"/>
      <c r="B25" s="82" t="s">
        <v>20</v>
      </c>
      <c r="C25" s="83"/>
      <c r="D25" s="7" t="s">
        <v>52</v>
      </c>
      <c r="E25" s="24">
        <v>550</v>
      </c>
      <c r="F25" s="71">
        <v>20</v>
      </c>
      <c r="G25" s="24">
        <f>550/20</f>
        <v>27.5</v>
      </c>
      <c r="H25" s="25">
        <v>34.4</v>
      </c>
      <c r="I25" s="25">
        <f>H25*20</f>
        <v>688</v>
      </c>
      <c r="J25" s="26">
        <f>H25-G25</f>
        <v>6.8999999999999986</v>
      </c>
      <c r="K25" s="33">
        <f t="shared" ref="K25:K26" si="4">(H25-G25)/G25</f>
        <v>0.25090909090909086</v>
      </c>
    </row>
    <row r="26" spans="1:17" ht="18.75" customHeight="1" x14ac:dyDescent="0.25">
      <c r="A26" s="78"/>
      <c r="B26" s="82" t="s">
        <v>21</v>
      </c>
      <c r="C26" s="83"/>
      <c r="D26" s="7" t="s">
        <v>53</v>
      </c>
      <c r="E26" s="24">
        <v>900</v>
      </c>
      <c r="F26" s="71">
        <v>10</v>
      </c>
      <c r="G26" s="24">
        <f>900/F26</f>
        <v>90</v>
      </c>
      <c r="H26" s="25">
        <v>99</v>
      </c>
      <c r="I26" s="25">
        <f>H26*F26</f>
        <v>990</v>
      </c>
      <c r="J26" s="26">
        <f>H26-G26</f>
        <v>9</v>
      </c>
      <c r="K26" s="33">
        <f t="shared" si="4"/>
        <v>0.1</v>
      </c>
    </row>
    <row r="27" spans="1:17" s="5" customFormat="1" ht="18.75" customHeight="1" thickBot="1" x14ac:dyDescent="0.3">
      <c r="B27" s="18"/>
      <c r="C27" s="19"/>
      <c r="D27" s="21"/>
      <c r="E27" s="28">
        <f>SUM(E23:E26)</f>
        <v>20250</v>
      </c>
      <c r="F27" s="71"/>
      <c r="G27" s="24"/>
      <c r="H27" s="25"/>
      <c r="I27" s="29">
        <f>SUM(I23:I26)</f>
        <v>25630</v>
      </c>
      <c r="J27" s="26">
        <f>I27-E27</f>
        <v>5380</v>
      </c>
      <c r="K27" s="33">
        <f>(I27-E27)/E27</f>
        <v>0.26567901234567903</v>
      </c>
    </row>
    <row r="28" spans="1:17" ht="31.15" customHeight="1" x14ac:dyDescent="0.25">
      <c r="A28" s="84" t="s">
        <v>1</v>
      </c>
      <c r="B28" s="85" t="s">
        <v>22</v>
      </c>
      <c r="C28" s="87"/>
      <c r="D28" s="8" t="s">
        <v>69</v>
      </c>
      <c r="E28" s="30"/>
      <c r="F28" s="74"/>
      <c r="G28" s="30"/>
      <c r="H28" s="25"/>
      <c r="I28" s="25"/>
      <c r="J28" s="31"/>
      <c r="K28" s="32" t="s">
        <v>1</v>
      </c>
    </row>
    <row r="29" spans="1:17" ht="16.899999999999999" customHeight="1" x14ac:dyDescent="0.25">
      <c r="A29" s="78"/>
      <c r="B29" s="82" t="s">
        <v>23</v>
      </c>
      <c r="C29" s="83"/>
      <c r="D29" s="7" t="s">
        <v>54</v>
      </c>
      <c r="E29" s="24">
        <v>850</v>
      </c>
      <c r="F29" s="71">
        <v>100</v>
      </c>
      <c r="G29" s="24">
        <f>E29/F29</f>
        <v>8.5</v>
      </c>
      <c r="H29" s="25"/>
      <c r="I29" s="25"/>
      <c r="J29" s="26"/>
      <c r="K29" s="27" t="s">
        <v>1</v>
      </c>
    </row>
    <row r="30" spans="1:17" x14ac:dyDescent="0.25">
      <c r="A30" s="78"/>
      <c r="B30" s="82" t="s">
        <v>24</v>
      </c>
      <c r="C30" s="83"/>
      <c r="D30" s="7" t="s">
        <v>54</v>
      </c>
      <c r="E30" s="24">
        <v>1050</v>
      </c>
      <c r="F30" s="71">
        <v>100</v>
      </c>
      <c r="G30" s="24">
        <f t="shared" ref="G30:G33" si="5">E30/F30</f>
        <v>10.5</v>
      </c>
      <c r="H30" s="25"/>
      <c r="I30" s="25"/>
      <c r="J30" s="26"/>
      <c r="K30" s="27" t="s">
        <v>1</v>
      </c>
    </row>
    <row r="31" spans="1:17" x14ac:dyDescent="0.25">
      <c r="A31" s="78"/>
      <c r="B31" s="82" t="s">
        <v>25</v>
      </c>
      <c r="C31" s="83"/>
      <c r="D31" s="7" t="s">
        <v>54</v>
      </c>
      <c r="E31" s="24">
        <v>1220</v>
      </c>
      <c r="F31" s="71">
        <v>40</v>
      </c>
      <c r="G31" s="24">
        <f t="shared" si="5"/>
        <v>30.5</v>
      </c>
      <c r="H31" s="25"/>
      <c r="I31" s="25"/>
      <c r="J31" s="26"/>
      <c r="K31" s="27" t="s">
        <v>1</v>
      </c>
    </row>
    <row r="32" spans="1:17" x14ac:dyDescent="0.25">
      <c r="A32" s="78"/>
      <c r="B32" s="82" t="s">
        <v>26</v>
      </c>
      <c r="C32" s="83"/>
      <c r="D32" s="7" t="s">
        <v>55</v>
      </c>
      <c r="E32" s="24">
        <v>130</v>
      </c>
      <c r="F32" s="71">
        <v>20</v>
      </c>
      <c r="G32" s="24">
        <f t="shared" si="5"/>
        <v>6.5</v>
      </c>
      <c r="H32" s="25"/>
      <c r="I32" s="25"/>
      <c r="J32" s="26"/>
      <c r="K32" s="27" t="s">
        <v>1</v>
      </c>
    </row>
    <row r="33" spans="1:11" x14ac:dyDescent="0.25">
      <c r="A33" s="78"/>
      <c r="B33" s="82" t="s">
        <v>27</v>
      </c>
      <c r="C33" s="88"/>
      <c r="D33" s="12" t="s">
        <v>56</v>
      </c>
      <c r="E33" s="37">
        <v>85</v>
      </c>
      <c r="F33" s="72">
        <v>10</v>
      </c>
      <c r="G33" s="24">
        <f t="shared" si="5"/>
        <v>8.5</v>
      </c>
      <c r="H33" s="38"/>
      <c r="I33" s="38"/>
      <c r="J33" s="40"/>
      <c r="K33" s="41" t="s">
        <v>1</v>
      </c>
    </row>
    <row r="34" spans="1:11" s="5" customFormat="1" ht="15.75" thickBot="1" x14ac:dyDescent="0.3">
      <c r="B34" s="18"/>
      <c r="C34" s="57"/>
      <c r="D34" s="9"/>
      <c r="E34" s="58">
        <f>SUM(E29:E33)</f>
        <v>3335</v>
      </c>
      <c r="F34" s="69"/>
      <c r="G34" s="59">
        <f>SUM(G29:G33)</f>
        <v>64.5</v>
      </c>
      <c r="H34" s="60"/>
      <c r="I34" s="61">
        <f>E34</f>
        <v>3335</v>
      </c>
      <c r="J34" s="62"/>
      <c r="K34" s="63"/>
    </row>
    <row r="35" spans="1:11" ht="27" customHeight="1" x14ac:dyDescent="0.25">
      <c r="A35" s="84" t="s">
        <v>1</v>
      </c>
      <c r="B35" s="85" t="s">
        <v>28</v>
      </c>
      <c r="C35" s="86"/>
      <c r="D35" s="52" t="s">
        <v>69</v>
      </c>
      <c r="E35" s="53"/>
      <c r="F35" s="70"/>
      <c r="G35" s="53"/>
      <c r="H35" s="54"/>
      <c r="I35" s="54"/>
      <c r="J35" s="55"/>
      <c r="K35" s="56" t="s">
        <v>1</v>
      </c>
    </row>
    <row r="36" spans="1:11" x14ac:dyDescent="0.25">
      <c r="A36" s="78"/>
      <c r="B36" s="82" t="s">
        <v>29</v>
      </c>
      <c r="C36" s="83"/>
      <c r="D36" s="7" t="s">
        <v>57</v>
      </c>
      <c r="E36" s="24">
        <v>32.26</v>
      </c>
      <c r="F36" s="71"/>
      <c r="G36" s="24">
        <v>32.26</v>
      </c>
      <c r="H36" s="25"/>
      <c r="I36" s="25"/>
      <c r="J36" s="26"/>
      <c r="K36" s="27" t="s">
        <v>1</v>
      </c>
    </row>
    <row r="37" spans="1:11" x14ac:dyDescent="0.25">
      <c r="A37" s="78"/>
      <c r="B37" s="82" t="s">
        <v>30</v>
      </c>
      <c r="C37" s="83"/>
      <c r="D37" s="7" t="s">
        <v>58</v>
      </c>
      <c r="E37" s="24">
        <v>0.5</v>
      </c>
      <c r="F37" s="71"/>
      <c r="G37" s="24">
        <v>0.5</v>
      </c>
      <c r="H37" s="25"/>
      <c r="I37" s="25"/>
      <c r="J37" s="26"/>
      <c r="K37" s="27" t="s">
        <v>1</v>
      </c>
    </row>
    <row r="38" spans="1:11" x14ac:dyDescent="0.25">
      <c r="A38" s="78"/>
      <c r="B38" s="82" t="s">
        <v>31</v>
      </c>
      <c r="C38" s="83"/>
      <c r="D38" s="7" t="s">
        <v>59</v>
      </c>
      <c r="E38" s="24">
        <v>8</v>
      </c>
      <c r="F38" s="71"/>
      <c r="G38" s="24">
        <v>8</v>
      </c>
      <c r="H38" s="25"/>
      <c r="I38" s="25"/>
      <c r="J38" s="26"/>
      <c r="K38" s="27" t="s">
        <v>1</v>
      </c>
    </row>
    <row r="39" spans="1:11" x14ac:dyDescent="0.25">
      <c r="A39" s="78"/>
      <c r="B39" s="82" t="s">
        <v>32</v>
      </c>
      <c r="C39" s="83"/>
      <c r="D39" s="7" t="s">
        <v>60</v>
      </c>
      <c r="E39" s="24">
        <v>60.5</v>
      </c>
      <c r="F39" s="71"/>
      <c r="G39" s="24">
        <v>60.5</v>
      </c>
      <c r="H39" s="25"/>
      <c r="I39" s="25"/>
      <c r="J39" s="26"/>
      <c r="K39" s="27" t="s">
        <v>1</v>
      </c>
    </row>
    <row r="40" spans="1:11" ht="15" customHeight="1" x14ac:dyDescent="0.25">
      <c r="A40" s="78"/>
      <c r="B40" s="82" t="s">
        <v>33</v>
      </c>
      <c r="C40" s="83"/>
      <c r="D40" s="7" t="s">
        <v>61</v>
      </c>
      <c r="E40" s="24">
        <v>20.89</v>
      </c>
      <c r="F40" s="71"/>
      <c r="G40" s="24">
        <v>20.89</v>
      </c>
      <c r="H40" s="25"/>
      <c r="I40" s="25"/>
      <c r="J40" s="26"/>
      <c r="K40" s="27" t="s">
        <v>1</v>
      </c>
    </row>
    <row r="41" spans="1:11" x14ac:dyDescent="0.25">
      <c r="A41" s="78"/>
      <c r="B41" s="82" t="s">
        <v>34</v>
      </c>
      <c r="C41" s="83"/>
      <c r="D41" s="7" t="s">
        <v>62</v>
      </c>
      <c r="E41" s="24">
        <v>88.71</v>
      </c>
      <c r="F41" s="71"/>
      <c r="G41" s="24">
        <v>88.71</v>
      </c>
      <c r="H41" s="25"/>
      <c r="I41" s="25"/>
      <c r="J41" s="26"/>
      <c r="K41" s="27" t="s">
        <v>1</v>
      </c>
    </row>
    <row r="42" spans="1:11" x14ac:dyDescent="0.25">
      <c r="A42" s="78"/>
      <c r="B42" s="82" t="s">
        <v>35</v>
      </c>
      <c r="C42" s="83"/>
      <c r="D42" s="7" t="s">
        <v>57</v>
      </c>
      <c r="E42" s="24">
        <v>135.5</v>
      </c>
      <c r="F42" s="71"/>
      <c r="G42" s="24">
        <v>135.5</v>
      </c>
      <c r="H42" s="25"/>
      <c r="I42" s="25"/>
      <c r="J42" s="26"/>
      <c r="K42" s="27" t="s">
        <v>1</v>
      </c>
    </row>
    <row r="43" spans="1:11" x14ac:dyDescent="0.25">
      <c r="A43" s="78"/>
      <c r="B43" s="82" t="s">
        <v>36</v>
      </c>
      <c r="C43" s="83"/>
      <c r="D43" s="7" t="s">
        <v>63</v>
      </c>
      <c r="E43" s="24">
        <v>20</v>
      </c>
      <c r="F43" s="71"/>
      <c r="G43" s="24">
        <v>20</v>
      </c>
      <c r="H43" s="25"/>
      <c r="I43" s="25"/>
      <c r="J43" s="26"/>
      <c r="K43" s="27" t="s">
        <v>1</v>
      </c>
    </row>
    <row r="44" spans="1:11" x14ac:dyDescent="0.25">
      <c r="A44" s="78"/>
      <c r="B44" s="82" t="s">
        <v>37</v>
      </c>
      <c r="C44" s="83"/>
      <c r="D44" s="7" t="s">
        <v>64</v>
      </c>
      <c r="E44" s="24">
        <v>0.5</v>
      </c>
      <c r="F44" s="71"/>
      <c r="G44" s="24">
        <v>0.5</v>
      </c>
      <c r="H44" s="25"/>
      <c r="I44" s="25"/>
      <c r="J44" s="26"/>
      <c r="K44" s="27" t="s">
        <v>1</v>
      </c>
    </row>
    <row r="45" spans="1:11" x14ac:dyDescent="0.25">
      <c r="A45" s="78"/>
      <c r="B45" s="82" t="s">
        <v>38</v>
      </c>
      <c r="C45" s="83"/>
      <c r="D45" s="12" t="s">
        <v>65</v>
      </c>
      <c r="E45" s="24">
        <v>79</v>
      </c>
      <c r="F45" s="71"/>
      <c r="G45" s="24">
        <v>79</v>
      </c>
      <c r="H45" s="25"/>
      <c r="I45" s="25"/>
      <c r="J45" s="26"/>
      <c r="K45" s="27" t="s">
        <v>1</v>
      </c>
    </row>
    <row r="46" spans="1:11" s="5" customFormat="1" ht="15.75" thickBot="1" x14ac:dyDescent="0.3">
      <c r="A46" s="78"/>
      <c r="B46" s="22"/>
      <c r="C46" s="23"/>
      <c r="D46" s="20"/>
      <c r="E46" s="36">
        <f>SUM(E36:E45)</f>
        <v>445.86</v>
      </c>
      <c r="F46" s="72"/>
      <c r="G46" s="37">
        <f>SUM(G36:G45)</f>
        <v>445.86</v>
      </c>
      <c r="H46" s="38"/>
      <c r="I46" s="39">
        <f>E46</f>
        <v>445.86</v>
      </c>
      <c r="J46" s="40"/>
      <c r="K46" s="41"/>
    </row>
    <row r="47" spans="1:11" ht="15.75" thickBot="1" x14ac:dyDescent="0.3">
      <c r="A47" s="78"/>
      <c r="B47" s="80" t="s">
        <v>67</v>
      </c>
      <c r="C47" s="81"/>
      <c r="D47" s="10" t="s">
        <v>66</v>
      </c>
      <c r="E47" s="42">
        <f>E5+E18+E20+E27+E34+E46</f>
        <v>45075.360000000001</v>
      </c>
      <c r="F47" s="75"/>
      <c r="G47" s="43"/>
      <c r="H47" s="51"/>
      <c r="I47" s="50">
        <f>I5+I18+I20+I27+I34+I46</f>
        <v>52303.86</v>
      </c>
      <c r="J47" s="43">
        <f>I47-E47</f>
        <v>7228.5</v>
      </c>
      <c r="K47" s="44">
        <f>(I47-E47)/E47</f>
        <v>0.16036477578881234</v>
      </c>
    </row>
    <row r="48" spans="1:11" ht="30.75" thickBot="1" x14ac:dyDescent="0.3">
      <c r="A48" s="78"/>
      <c r="B48" s="79" t="s">
        <v>1</v>
      </c>
      <c r="C48" s="78"/>
      <c r="D48" s="3" t="s">
        <v>1</v>
      </c>
      <c r="E48" s="76" t="s">
        <v>77</v>
      </c>
      <c r="F48" s="13"/>
      <c r="G48" s="48"/>
      <c r="H48" s="49"/>
      <c r="I48" s="45" t="s">
        <v>72</v>
      </c>
      <c r="J48" s="46" t="s">
        <v>70</v>
      </c>
      <c r="K48" s="47" t="s">
        <v>71</v>
      </c>
    </row>
    <row r="49" spans="1:11" x14ac:dyDescent="0.25">
      <c r="B49" s="79" t="s">
        <v>1</v>
      </c>
      <c r="C49" s="78"/>
      <c r="D49" s="3" t="s">
        <v>1</v>
      </c>
      <c r="E49" s="17"/>
      <c r="F49" s="6"/>
      <c r="G49" s="6"/>
      <c r="H49" s="6"/>
      <c r="I49" s="6"/>
      <c r="J49" s="3" t="s">
        <v>1</v>
      </c>
      <c r="K49" s="3" t="s">
        <v>1</v>
      </c>
    </row>
    <row r="50" spans="1:11" x14ac:dyDescent="0.25">
      <c r="A50" s="2" t="s">
        <v>1</v>
      </c>
      <c r="B50" s="79" t="s">
        <v>1</v>
      </c>
      <c r="C50" s="78"/>
      <c r="D50" s="3" t="s">
        <v>1</v>
      </c>
      <c r="E50" s="4" t="s">
        <v>1</v>
      </c>
      <c r="F50" s="6"/>
      <c r="G50" s="6"/>
      <c r="H50" s="6"/>
      <c r="I50" s="6"/>
      <c r="J50" s="3"/>
      <c r="K50" s="3" t="s">
        <v>1</v>
      </c>
    </row>
    <row r="51" spans="1:11" ht="23.65" customHeight="1" x14ac:dyDescent="0.25"/>
  </sheetData>
  <mergeCells count="53">
    <mergeCell ref="A4:A5"/>
    <mergeCell ref="B4:C4"/>
    <mergeCell ref="B5:C5"/>
    <mergeCell ref="A19:A21"/>
    <mergeCell ref="B19:C19"/>
    <mergeCell ref="B20:C20"/>
    <mergeCell ref="B21:C21"/>
    <mergeCell ref="A6:A17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6:C6"/>
    <mergeCell ref="B7:C7"/>
    <mergeCell ref="A22:A26"/>
    <mergeCell ref="B22:C22"/>
    <mergeCell ref="B23:C23"/>
    <mergeCell ref="B26:C26"/>
    <mergeCell ref="B25:C25"/>
    <mergeCell ref="A28:A33"/>
    <mergeCell ref="B28:C28"/>
    <mergeCell ref="B29:C29"/>
    <mergeCell ref="B30:C30"/>
    <mergeCell ref="B33:C33"/>
    <mergeCell ref="B32:C32"/>
    <mergeCell ref="A35:A48"/>
    <mergeCell ref="B35:C35"/>
    <mergeCell ref="B36:C36"/>
    <mergeCell ref="B37:C37"/>
    <mergeCell ref="B40:C40"/>
    <mergeCell ref="B44:C44"/>
    <mergeCell ref="B39:C39"/>
    <mergeCell ref="B43:C43"/>
    <mergeCell ref="B42:C42"/>
    <mergeCell ref="B41:C41"/>
    <mergeCell ref="F2:H2"/>
    <mergeCell ref="I2:K2"/>
    <mergeCell ref="B50:C50"/>
    <mergeCell ref="B49:C49"/>
    <mergeCell ref="B48:C48"/>
    <mergeCell ref="B47:C47"/>
    <mergeCell ref="B45:C45"/>
    <mergeCell ref="B38:C38"/>
    <mergeCell ref="B31:C31"/>
    <mergeCell ref="B24:C24"/>
    <mergeCell ref="B8:C8"/>
    <mergeCell ref="C2:E2"/>
    <mergeCell ref="B3:C3"/>
  </mergeCells>
  <phoneticPr fontId="8" type="noConversion"/>
  <pageMargins left="0.78740157480314965" right="0.78740157480314965" top="0.19685039370078741" bottom="1.1023622047244095" header="0.19685039370078741" footer="0.19685039370078741"/>
  <pageSetup paperSize="9" orientation="portrait" horizontalDpi="300" verticalDpi="300" r:id="rId1"/>
  <headerFooter alignWithMargins="0">
    <oddHeader>&amp;RLiite 1</oddHeader>
    <oddFooter>&amp;L&amp;"Arial,Normaali"&amp;8 Turun kaupunki
PL 630
20101 Turku
0204819-8 &amp;C&amp;8
hankinnat@turku.fi
http://www.turku.fi/hankinnat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907a47a-bef0-4de7-8dab-7bc0f3e3b801" ContentTypeId="0x010100695C196287984302A7D915BC3D958BA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almistelu- ja tiedoksiantoaineisto" ma:contentTypeID="0x010100695C196287984302A7D915BC3D958BAE0053B87F1029A8BB48828333F70AD05293" ma:contentTypeVersion="4" ma:contentTypeDescription="" ma:contentTypeScope="" ma:versionID="8039ac43773dfd8394a0eaf68bbbfff7">
  <xsd:schema xmlns:xsd="http://www.w3.org/2001/XMLSchema" xmlns:xs="http://www.w3.org/2001/XMLSchema" xmlns:p="http://schemas.microsoft.com/office/2006/metadata/properties" xmlns:ns2="801a4ecc-5c06-4555-9dd1-0bf5b16740cf" targetNamespace="http://schemas.microsoft.com/office/2006/metadata/properties" ma:root="true" ma:fieldsID="b3b334b674ee64c4a35a94340bf28624" ns2:_="">
    <xsd:import namespace="801a4ecc-5c06-4555-9dd1-0bf5b16740cf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PreparationAndServiceMaterial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PreparationAndServiceMaterialType" ma:index="5" ma:displayName="Valmistelu- ja tiedoksiantoaineiston tyyppi" ma:format="Dropdown" ma:internalName="dotku_PreparationAndServiceMaterialType" ma:readOnly="false">
      <xsd:simpleType>
        <xsd:restriction base="dms:Choice">
          <xsd:enumeration value="Ilmoitus"/>
          <xsd:enumeration value="Kannanotto"/>
          <xsd:enumeration value="Kuulutus"/>
          <xsd:enumeration value="Lausunto"/>
          <xsd:enumeration value="Lausuntopyyntö"/>
          <xsd:enumeration value="Lupa"/>
          <xsd:enumeration value="Selostus"/>
          <xsd:enumeration value="Selvitys"/>
          <xsd:enumeration value="Selvityspyyntö"/>
          <xsd:enumeration value="Tiedoksian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Description xmlns="801a4ecc-5c06-4555-9dd1-0bf5b16740cf" xsi:nil="true"/>
    <dotku_Publicity xmlns="801a4ecc-5c06-4555-9dd1-0bf5b16740cf">Salassa pidettävä</dotku_Publicity>
    <dotku_ContainsPersonalData xmlns="801a4ecc-5c06-4555-9dd1-0bf5b16740cf" xsi:nil="true"/>
    <dotku_PreparationAndServiceMaterialType xmlns="801a4ecc-5c06-4555-9dd1-0bf5b16740cf">Selvitys</dotku_PreparationAndServiceMaterialType>
  </documentManagement>
</p:properties>
</file>

<file path=customXml/itemProps1.xml><?xml version="1.0" encoding="utf-8"?>
<ds:datastoreItem xmlns:ds="http://schemas.openxmlformats.org/officeDocument/2006/customXml" ds:itemID="{CB51DF1A-F036-43F1-9094-7E3AB42506E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D141F26-2C83-4759-A258-5C1F40662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8D15EA-74F8-4934-9E37-0DB6F16EC8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91B410-4A9B-44E8-8403-556B024F7654}">
  <ds:schemaRefs>
    <ds:schemaRef ds:uri="http://schemas.microsoft.com/office/2006/metadata/properties"/>
    <ds:schemaRef ds:uri="http://schemas.microsoft.com/office/infopath/2007/PartnerControls"/>
    <ds:schemaRef ds:uri="801a4ecc-5c06-4555-9dd1-0bf5b1674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hinnat </vt:lpstr>
      <vt:lpstr>'hinnat '!Tulostusalue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Sarasniemi Kati</cp:lastModifiedBy>
  <cp:lastPrinted>2021-07-15T06:57:20Z</cp:lastPrinted>
  <dcterms:created xsi:type="dcterms:W3CDTF">2023-04-03T09:46:52Z</dcterms:created>
  <dcterms:modified xsi:type="dcterms:W3CDTF">2023-07-27T09:32:28Z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0x010100695C196287984302A7D915BC3D958BAE0053B87F1029A8BB48828333F70AD05293</vt:lpwstr>
  </property>
</Properties>
</file>