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klundgr\Desktop\"/>
    </mc:Choice>
  </mc:AlternateContent>
  <xr:revisionPtr revIDLastSave="0" documentId="8_{82594C55-DCFB-48B0-BFF8-86E989CB7C4B}" xr6:coauthVersionLast="47" xr6:coauthVersionMax="47" xr10:uidLastSave="{00000000-0000-0000-0000-000000000000}"/>
  <bookViews>
    <workbookView xWindow="-120" yWindow="-120" windowWidth="29040" windowHeight="15840" xr2:uid="{00000000-000D-0000-FFFF-FFFF00000000}"/>
  </bookViews>
  <sheets>
    <sheet name="TIA DigiOne Azure AD"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3" i="7" l="1"/>
  <c r="D33" i="7"/>
  <c r="C36" i="7" l="1"/>
  <c r="C25" i="7" l="1"/>
  <c r="D25" i="7" s="1"/>
  <c r="D24" i="7"/>
  <c r="D54" i="7"/>
  <c r="D52" i="7"/>
  <c r="D50" i="7"/>
  <c r="D48" i="7"/>
  <c r="D46" i="7"/>
  <c r="D45" i="7"/>
  <c r="D44" i="7"/>
  <c r="D43" i="7"/>
  <c r="D42" i="7"/>
  <c r="D35" i="7"/>
  <c r="D34" i="7"/>
  <c r="D32" i="7"/>
  <c r="D31" i="7"/>
  <c r="H68" i="7"/>
  <c r="D56" i="7" l="1"/>
  <c r="D58" i="7"/>
  <c r="D63" i="7" s="1"/>
  <c r="D62" i="7" l="1"/>
  <c r="C60" i="7"/>
  <c r="C68" i="7" s="1"/>
</calcChain>
</file>

<file path=xl/sharedStrings.xml><?xml version="1.0" encoding="utf-8"?>
<sst xmlns="http://schemas.openxmlformats.org/spreadsheetml/2006/main" count="156" uniqueCount="130">
  <si>
    <t>EU SCC Transfer Impact Assessment (TIA)</t>
  </si>
  <si>
    <t>Mikäli tarpeen, liitä dokumentaatiota</t>
  </si>
  <si>
    <t>KOMMENTIT/KYSYMYKSET</t>
  </si>
  <si>
    <t xml:space="preserve">Käytettäväksi EU:n yleisen tietosuoja-asetuksen (GDPR) and Sveitsin tietosuojalain (CH DPA) mukaisesti, mukaan lukien noudatten EU:n mallisopimuslausekkeita (EU SCC) </t>
  </si>
  <si>
    <t>TIA-pohjan laatija: David Rosenthal (original version at www.rosenthal.ch)*
(Licensing: See bottom)</t>
  </si>
  <si>
    <t>Vaihe 1: Kuvaus aiotusta tietojen siirrosta</t>
  </si>
  <si>
    <t>a)</t>
  </si>
  <si>
    <r>
      <t>Tietojen viejä</t>
    </r>
    <r>
      <rPr>
        <vertAlign val="superscript"/>
        <sz val="11"/>
        <color rgb="FF1E1E1E"/>
        <rFont val="Trebuchet MS"/>
        <family val="2"/>
      </rPr>
      <t xml:space="preserve">1) </t>
    </r>
    <r>
      <rPr>
        <sz val="11"/>
        <color rgb="FF1E1E1E"/>
        <rFont val="Trebuchet MS"/>
        <family val="2"/>
      </rPr>
      <t>(tai lähettäjä, kun on kyse tietojen tuojan tekemästä edelleensiirrosta):</t>
    </r>
  </si>
  <si>
    <t>DigiOne -hankkeen rekisterinpitäjät</t>
  </si>
  <si>
    <t>b)</t>
  </si>
  <si>
    <t>Tietojen viejän valtio:</t>
  </si>
  <si>
    <t>Suomi</t>
  </si>
  <si>
    <t>c)</t>
  </si>
  <si>
    <r>
      <t>Tietojen tuoja</t>
    </r>
    <r>
      <rPr>
        <vertAlign val="superscript"/>
        <sz val="11"/>
        <color rgb="FF1E1E1E"/>
        <rFont val="Trebuchet MS"/>
        <family val="2"/>
      </rPr>
      <t xml:space="preserve">2) </t>
    </r>
    <r>
      <rPr>
        <sz val="11"/>
        <color rgb="FF1E1E1E"/>
        <rFont val="Trebuchet MS"/>
        <family val="2"/>
      </rPr>
      <t>(tai vastaanottaja kun on kyse tietojen tuojan toteuttamasta edelleensiirrosta):</t>
    </r>
  </si>
  <si>
    <t>Microsoft Corporation</t>
  </si>
  <si>
    <t>d)</t>
  </si>
  <si>
    <t>Tietojen tuojan valtio:</t>
  </si>
  <si>
    <t>Yhdysvallat</t>
  </si>
  <si>
    <t>e)</t>
  </si>
  <si>
    <t>Siirron tausta ja tarkoitus:</t>
  </si>
  <si>
    <t>Osa DigiOne-hankkeen palveluista toteutetaan käyttäen Azure -pilvipalvelua. Pilvipalvelua käyttäen saavutetaan skaalautuva, kustannustehokas ja tietoturvallinen kokonaisratkaisu. Mikäli pilvipalvelu tai pilvipalveluteknologia tarjoavat parhaan palveluhyödyn ja -takuun, eikä muita esteitä ole, tulisi se ensisijaisesti valita. Eri päätösten myötä kansainvälisten pilvipalveluiden käytön oikeustila on osin epäselvä. Azure on yksi suurimmista ja luotettavimpana pidetyistä palveluntarjoajista.</t>
  </si>
  <si>
    <t>f)</t>
  </si>
  <si>
    <t>Rekisteröityjen kategoriat, joita siirto koskee:</t>
  </si>
  <si>
    <t>Kunnan henkilökunta, hyvinvointialueen oppilashuollon henkilöt, luottamushenkilöt, yhteistyökumppanit, opiskelijat sekä opiskelijoiden huoltajat</t>
  </si>
  <si>
    <t>g)</t>
  </si>
  <si>
    <t>Siirrettävien henkilötietojen luokat:</t>
  </si>
  <si>
    <t>Järjestelmässä käsitellään laajasti ja suuria määriä koulunkäyntiin ja oppimiseen liittyviä henkilötietoja. Tarkat tietomallit on tallennettu Tietomallit-palveluun osoitteeseen: https://tietomallit.suomi.fi/</t>
  </si>
  <si>
    <t>h)</t>
  </si>
  <si>
    <t>Henkilötietojen erityisryhmiin kuuluvat tiedot:</t>
  </si>
  <si>
    <t>Oppijan uskontokunta. Lisäksi käsitellään tietoja, joista voidaan epäsuorasti joissain tilanteissa päätellä erityisiin henkilötietoryhmiin kuuluvia asioita, kuten kolmiportainen tuki ja erityisruokavaliot.</t>
  </si>
  <si>
    <t>i)</t>
  </si>
  <si>
    <t>Siirron tekninen toteutus:</t>
  </si>
  <si>
    <t>Kaikki käytetyt palvelut sijaitsevat fyysisesti ETA-alueella. On kuitenkin mahdollista, että alihankkijalla on kotimaastaan johtuva lakisääteinen velvoite toimittaa joitakin henkilötietoja kolmansien maiden viranomaisille. Kaikki siirrot tapahtuvat siis ilman niistä sopimista ja salassa rekisterinpitäjältä.</t>
  </si>
  <si>
    <t>j)</t>
  </si>
  <si>
    <t>Käytössä olevat tekniset ja organisatoriset toimenpiteet (valinnainen):</t>
  </si>
  <si>
    <t>Keskeisiä alihankkijan toteuttamia teknisiä ja organisatorisia toimenpiteitä:
- Liikenne Azuressa on päästä päähän salattua (ks. tietoturva kohta C1), myös silloin, kun tietoja siirretään Yhdysvaltoihin (ks. myös Compliance with EU transfer requirements for personal data in the Microsoft cloud, October 2021, s. 25); 
- Microsoftin työntekijöillä ei ole oletusarvoista asiakkaan puolesta käsiteltyihin tietoihin, vaan heille annetaan käyttöoikeus johdon valvonnassa vain tarvittaessa (ks. tietoturva kohta B4); 
- Microsoft on vastuussa siitä, että kukin sen alikäsittelijä noudattaa Microsoftin DPA:n mukaisia velvoitteita (ks. tietoturva kohta A4).</t>
  </si>
  <si>
    <t>k)</t>
  </si>
  <si>
    <r>
      <t>Henkilötietojen edelleensiirrot (mikäli niitä on):</t>
    </r>
    <r>
      <rPr>
        <vertAlign val="superscript"/>
        <sz val="11"/>
        <color rgb="FF1E1E1E"/>
        <rFont val="Trebuchet MS"/>
        <family val="2"/>
      </rPr>
      <t>3)</t>
    </r>
  </si>
  <si>
    <t xml:space="preserve">Vaikka Microsoft voi sopimusehtojensa perusteella (Microsoft Products and Services DPA (versio 15.9.2021), s.  9, kohta "Data Transfers") siirtää henkilötietoja Yhdysvaltojen lisäksi mihin tahansa muuhun sellaiseen valtioon, missä Microsoft tai sen alikäsittelijät harjoittavat liiketoimintaansa. Tässä arvionnissa toteutetaan TIA-arvioinnin Microsoftin Azuren osalta ainoastaan Yhdysvaltoihin tapahtuvien tietojen siirtojen osalta. Tämä päätös perustuu ennen kaikkea siihen, että Microsoft on omassa raportoinnissaan todennut, ettei se salli eikä koskaan ole sallinut minkään valtion viranomaisten pääsyä EU-alueella sijaitsevan julkishallinnon asiakkaansa dataan, ja muiden EU-asiakkaiden osalta pääsy on sallittu vain EU:n, EU-jäsenvaltioiden ja sellaisten valtioiden, joissa EU-komissio on todennut olevan riittävä tietosuojan taso, sekä Yhdysvaltojen viranomaisille (Compliance with EU transfer requirements for personal data in the Microsoft cloud, October 2021, s. 6). </t>
  </si>
  <si>
    <r>
      <t xml:space="preserve"> </t>
    </r>
    <r>
      <rPr>
        <sz val="9"/>
        <color rgb="FF626262"/>
        <rFont val="Wingdings"/>
        <charset val="2"/>
      </rPr>
      <t>à</t>
    </r>
    <r>
      <rPr>
        <sz val="9"/>
        <color rgb="FF626262"/>
        <rFont val="Trebuchet MS"/>
        <family val="2"/>
      </rPr>
      <t xml:space="preserve"> tarvittaessa tee erillinen TIA</t>
    </r>
  </si>
  <si>
    <t>l)</t>
  </si>
  <si>
    <t>Edelleensiirtojen vastaanottajamaa(t):</t>
  </si>
  <si>
    <t>USA</t>
  </si>
  <si>
    <t>Vaihe 2: Määrittele TIA-parametrit</t>
  </si>
  <si>
    <t>Perustelut</t>
  </si>
  <si>
    <t>Siirron alkupäivämäärä:</t>
  </si>
  <si>
    <t>Arviointiaika vuosina:</t>
  </si>
  <si>
    <t xml:space="preserve">EU:n ja USA:n johtajat ovat ilmoittaneet, että EU:n ja USA:n välisestä tietojenkäsittelysopimuksesta on saavutettu poliittinen yhteisymmärrys. Tällainen sopimus tulee todennäköisesti säätelemään tämän siirron kaltaisia tilanteita. Tässä on arvoitu, että tällainen sopimus tulee voimaan kolmen vuoden kuluessa. </t>
  </si>
  <si>
    <t>Arvioinnin päättymispäivä edellä mainitun perusteella:</t>
  </si>
  <si>
    <r>
      <t>Ulkomaisen laillisen pääsyn jäännösriskin määrittely: Mikäli todennäköisyys laillisen pääsyn toteutumiselle arviointijakson aikana on niin pieni, että sen todennäköisyys on yhä 50/50 kun xx vuotta on kulunut, on todennäköisyys sille että se tapahtuu alkuperäisen ajanjakson aikana niin alhainen, että on epätodennököistä että se tapahtuu kyseisen ajanjakson aikana. Mikä xx:n tulisi olla?</t>
    </r>
    <r>
      <rPr>
        <vertAlign val="superscript"/>
        <sz val="11"/>
        <color rgb="FF1E1E1E"/>
        <rFont val="Trebuchet MS"/>
        <family val="2"/>
      </rPr>
      <t>4)</t>
    </r>
  </si>
  <si>
    <r>
      <t>Yllä olevan perusteella laskettu sallittu todennäköisyys (tämän arvon voi vaihtoehtoisesti ohittaa manuaalisesti</t>
    </r>
    <r>
      <rPr>
        <vertAlign val="superscript"/>
        <sz val="11"/>
        <color rgb="FF1E1E1E"/>
        <rFont val="Trebuchet MS"/>
        <family val="2"/>
      </rPr>
      <t>5)</t>
    </r>
    <r>
      <rPr>
        <sz val="11"/>
        <color rgb="FF1E1E1E"/>
        <rFont val="Trebuchet MS"/>
        <family val="2"/>
      </rPr>
      <t>):</t>
    </r>
  </si>
  <si>
    <t>Kohdelainkäyttöalue, jolle TIA on tehty:</t>
  </si>
  <si>
    <t>(jos on muita lainkäyttöalueita, tee tarvittaessa erillinen TIA)</t>
  </si>
  <si>
    <t>Huomioon otetut keskeiset paikalliset lait:</t>
  </si>
  <si>
    <t xml:space="preserve">Foreign Intelligence Surveillance Act of 1978 ("FISA") 702 §, toimeenpanoasetus (Executive Order 12333 of Dec.4, 1981 "E.O. 12333") luettuna yhdessä presidentin määräyksen 28 (Presidential Policy Directive of Jan. 17, 2014 "PPD-28"), kanssa. Yhdysvaltojen viranomaisten Yhdysvaltoihin siirrettyjä henkilötietoja koskeva tiedustelutoiminta perustuu erityisesti FISA 702 §:ään ja E.O. 12333:een. FISA 702 §:n perusteella Yhdysvaltojen viranomaiset voivat "ulkomaantiedustelutietojen" hankkimiseksi antaa tarkkailla henkilöitä, jotka eivät ole Yhdysvaltojen kansalaisia ja jotka eivät oleskele Yhdysvaltojen alueella. E.O. 12333 puolestaan mahdollistaa NSA:n pääsyn sellaisiin tietoihin, joita ollaan siirtämässä Yhdysvaltoihin Atlantin pohjassa sijaitsevien merenalaisten kaapeleiden kautta ja joihin Yhdysvaltoihin saapumisen jälkeen sovelletaan FISA:n säännöksiä. E.O. 12333 mahdollistaa tietoihin pääsyn ja niiden käsittelyn ennen, kuin ne saapuvat Yhdysvaltoihin. PPD-28 puolestaan sisältää em. säännösten täytäntöönpanoa koskevat rajoitukset, mukaan lukien vaatimus, jonka mukaan tiedustelutoiminnan on oltava ”mahdollisimman räätälöityä” (as tailored as feasible). EU-tuomioistuimen Schrems II -tapauksessa (C-311/18) antaman tuomion mukaan FISA 702 §:ään ja E.O. 12333:een perustuva puuttuminen rekisteröityjen perusoikeuksiin ei vastaa EU:n perusoikeuskirjan 52(1) artiklassa asetettuja vaatimuksia perusoikeuksien rajoitusedellytyksille mm. sillä perusteella, että kyseiset säännökset eivät ole suhteellisuusperiaatteen mukaisia. Ongelmallista näissä säännöksissä on lisäksi se, että PPD‑28:lla ei anneta rekisteröidyille oikeuksia, joihin voitaisiin vedota Yhdysvaltojen viranomaisia vastaan tuomioistuimissa. 
Edellä mainittujen lisäksi Yhdysvaltain keskeinen tallennettua viestintää sääntelevä laki (US Stored Communications Act ("SCA", 18 U.S.C. Chapter 121 §§ 2701–2712) ja sitä täydentävä Clarifying Lawful Overseas Use of Data Act ("US CLOUD Act", Pub. L. No. 115-141, div. V, §§ 101–106, 132 Stat. 348, 1213 codified in scattered sections of 18 U.S.C) mahdollistavat Yhdysvaltain viranomaisille oikeuden saada määräys (court order tai serach warrant) yhdysvaltalaista viestintäpalveluntarjoajaa vastaan myös sellaisen Yhdysvaltain ulkopuolella olevan tiedon osalta, jonka katsotaan olevan yhdysvaltalaisen viestintäpalvelun tarjoajan hallinnassa (kuten esimerkiksi EU:ssa sijaitsevat palvelimet). </t>
  </si>
  <si>
    <r>
      <t>Kuinka monessa tapauksessa kohteena olevan lainkäyttöalueen viranomaiset noudattavat lakejaan pyrkiessään lailliseen pääsyyn, vaikka niitä ei haastettaisikaan?</t>
    </r>
    <r>
      <rPr>
        <vertAlign val="superscript"/>
        <sz val="11"/>
        <color rgb="FF1E1E1E"/>
        <rFont val="Trebuchet MS"/>
        <family val="2"/>
      </rPr>
      <t>6)</t>
    </r>
  </si>
  <si>
    <t>Microsoftin tapauksessa N/A, joten luku on jätetty pohjassa merkityn mukaisesti. Microsoft on sopimuksellisesti sitoutunut olemaan luovuttamatta käsittelemiään tietoja lainvalvontaviranomaisille tai antamaan niihin pääsyä, ellei laki sitä edellytä. Jos lainvalvontaviranomaiset vaativat tietojen luovutusta, Microsoft yrittää ohjata lainvalvontaviranomaisen pyytämään kyseiset tiedot suoraan asiakkaalta. Jos Microsoftin on pakko luovuttaa käsiteltyjä tietoja tai tarjota niihin pääsy lainvalvontaviranomaisille, se ilmoittaa asiasta asiakkaalle viipymättä ja toimittaa kopion vaatimuksesta, ellei se ole lain mukaan kiellettyä. (Microsoft Products and Services DPA (versio September 2021), kohta Disclosure or Processed Data, s. 6). Microsoftin oman raportoinnin mukaan se ei ole luovuttanut yhdellekään valtionhallinnon viranomaiselle EU:ssa olevien julkisen sektorin asiakkaidensa tietoja (Compliance with EU transfer requirements for personal data in the Microsoft cloud, October 2021, s. 6).</t>
  </si>
  <si>
    <t>Vaihe 3: Määrittele käytössä olevat suojatoimet</t>
  </si>
  <si>
    <r>
      <t>Olisiko käytännöllisestä, teknisestä ja taloudellisesta näkökulmasta mahdollista, että tietojen viejä siirtää kyseessä olevat henkilötiedot sallittujen maiden listassa olevaan sijaintiin?</t>
    </r>
    <r>
      <rPr>
        <vertAlign val="superscript"/>
        <sz val="11"/>
        <color rgb="FF1E1E1E"/>
        <rFont val="Trebuchet MS"/>
        <family val="2"/>
      </rPr>
      <t>7)</t>
    </r>
  </si>
  <si>
    <t>No</t>
  </si>
  <si>
    <t>EI. Kaikki merkittävät pilvipalveluntarjoajat ovat kokonaan tai osittain USA:n lainsäädännön alaisia tai varaavat oikeuden käyttää kolmansiin maihin sijoittuvia alihankkijoita. Palvelun toteuttaminen kokonaisuudessaan omassa hallussa olevilla palvelimilla on taloudellisesti mahdoton.</t>
  </si>
  <si>
    <t>Siirretetäänkö henkilötietoja jonkin sovellettavan tietosuojalain poikkeuksen mukaisesti (esim. GDPR:n tapauksessa GDPR:n 49 artiklan mukaisesti)?</t>
  </si>
  <si>
    <t xml:space="preserve">Microsoft siirtää henkilötietoja EU/ETA-alueen ulkopuolella operoiville alihankkijoilleen tai Microsoft-konserniin kuuluville yhtiöille EU:n mallisopimuslausekkeiden perusteella. Microsoft Products and Services DPA:han (versio September 2021) mukaan henkilötietojen siirtoon EU/ETA-alueen ulkopuoelle sovelletaan EU-komission päätöksellään 2021/914/EC hyväksymiä mallisopimuslausekkeita. </t>
  </si>
  <si>
    <r>
      <t>Toimitetaanko kyseessä olevat henkilötiedot kohdealueelle selkeänä tekstinä (eli siirron aikana ei käytetä asianmukaista salausta)?</t>
    </r>
    <r>
      <rPr>
        <vertAlign val="superscript"/>
        <sz val="11"/>
        <color rgb="FF1E1E1E"/>
        <rFont val="Trebuchet MS"/>
        <family val="2"/>
      </rPr>
      <t>8)</t>
    </r>
  </si>
  <si>
    <t>Liikenne Azuressa on päästä päähän salattua, end-to-end encryption E2EE (ks. tietoturva kohta C1), myös silloin, kun tietoja siirretään Yhdysvaltoihin (ks. myös Compliance with EU transfer requirements for personal data in the Microsoft cloud, October 2021, s. 25).</t>
  </si>
  <si>
    <t>Ovatko kyseessä olevat henkilötiedot tietojen viejän/vastaanottajan tai kolmannen osapuolen saatavilla kohdealueella selkeänä tekstinä (eli tietoja ei ole joko salattu asianmukaisesti tai avaimet salauksen purkuun ovat käytettävissä)?</t>
  </si>
  <si>
    <t>Yes</t>
  </si>
  <si>
    <t>Microsoftilla on ns. pääkäyttäjän oikeudet, joilla Microsoft voi tehdä toimia hankkeen Azuressa. Näitä oikeuksia tilaaja ei voi rajoittaa tai kontrolloida.</t>
  </si>
  <si>
    <t>Onko kyseessä olevat henkilötiedot suojattu sovellettavan tietosuojalain mukaisella siirtomekanismilla (esim. EU:n mallisopimuslausekkeet, hyväksytty BCR tai, jos kyseessä on edelleensiirrettävä alihankintasopimus EU:n SCC:n mukaisesti), ja voitteko olettaa että sitä noudatetaan kohdelainkäyttöalueen sallimissa rajoissa ja (tarvittaessa) täytäntöönpannnaan oikeudellisesti?</t>
  </si>
  <si>
    <t xml:space="preserve">Microsoft siirtää henkilötietoja EU/ETA-alueen ulkopuolella operoiville alihankkijoilleen tai Microsoft-konserniin kuuluville yhtiöille EU:n mallisopimuslausekkeiden perusteella. Microsoft on sitoutunut olemaan vastuussa siitä, että sen alikäsittelijä noudattaa velvoitteita, joihin Microsoft on DPA:ssa sitoutunut asiakasta kohtaan, minkä lisäksi Microsoft on sitoutunut varmistamaan, että sen alikäsittelijöitä sitovat kirjalliset sopimukset, jotka velvoittavat heitä tarjoamaan vähintään DPA:n Microsoftilta vaatiman suojan tason, mukaan lukien henkilötietojen luovuttamista koskevat rajoitukset. Microsoft sitoutuu valvomaan alikäsittelijöitä varmistaakseen, että näitä sopimusvelvoitteita noudatetaan. (Ks. Microsoft Product and Services DPA (versio September 2021, s. 10, kohta Notice and Controls on use of Subprocessors). Ottaen myös huomioon Microsoftin markkina-aseman ja sen mukanaan tuoman vastuun, ei ole syytä epäillä, etteivätkö kaikki Microsoft-konserniin kuuluvat yhtiöt pyri täysimääräisesti noudattamaan sopimusvelvoitteitaan, mukaan lukien mallisopimuslausekkeita. </t>
  </si>
  <si>
    <t>Yllä olevien vastausten perusteella siirto on:</t>
  </si>
  <si>
    <r>
      <t>Vaihe 4: Arvioi kielletyn laillisen pääsyn riskiä kohdelainkäyttöalueella</t>
    </r>
    <r>
      <rPr>
        <b/>
        <vertAlign val="superscript"/>
        <sz val="12"/>
        <color theme="0"/>
        <rFont val="Trebuchet MS"/>
        <family val="2"/>
      </rPr>
      <t>9)</t>
    </r>
  </si>
  <si>
    <t>Maakohtaista! Seuraavat tekijät on laadittu Yhdysvaltain lakia ajatellen; voidaan tarpeen mukaan muuttaa muita lainkäyttöalueita ajatellen.</t>
  </si>
  <si>
    <r>
      <t>Arvioi sen todennäköisyyttä, että arviointijakson aikana seuraavat oikeudelliset perusteet estävät kohdelainkäyttöalueen paikallisia viranomaisia ​​onnistuneesti pakottamasta tietojen tuojaa/vastaanottajaa luovuttamasta kyseessä olevia henkilötietoja yllä vaiheessa 2 määriteltyjen asiaankuuluvien paikallisten lakien mukaisesti:</t>
    </r>
    <r>
      <rPr>
        <vertAlign val="superscript"/>
        <sz val="11"/>
        <color rgb="FF1E1E1E"/>
        <rFont val="Trebuchet MS"/>
        <family val="2"/>
      </rPr>
      <t>10)</t>
    </r>
  </si>
  <si>
    <t>Todennäköisyys†</t>
  </si>
  <si>
    <t>(Onnistuneen) pyynnön mahdollisuuden todennäköisyys††</t>
  </si>
  <si>
    <r>
      <t>Tietojen tuoja/vastaanottaja ei ole "Sähköisen Viestinnän Palveluntarjoaja"</t>
    </r>
    <r>
      <rPr>
        <vertAlign val="superscript"/>
        <sz val="11"/>
        <color rgb="FF1E1E1E"/>
        <rFont val="Trebuchet MS"/>
        <family val="2"/>
      </rPr>
      <t>11)</t>
    </r>
    <r>
      <rPr>
        <sz val="11"/>
        <color rgb="FF1E1E1E"/>
        <rFont val="Trebuchet MS"/>
        <family val="2"/>
      </rPr>
      <t xml:space="preserve"> kyseessä olevien henkilötietojen käsittelyn osalta. Näin ollen tietojen tuoja/vastaanottaja jää asianomaisten lakien soveltamisalan ulkopuolelle. </t>
    </r>
  </si>
  <si>
    <t xml:space="preserve">Microsoft on FISA 702 §:ssä tarkoitettu "Sähköisen Viestinnän Palveluntarjoaja". Yhdysvaltain lainsäädännössä termi tulee ymmärtää laajemmin kuin eurooppalalaisessa kontekstissa, ja se sisältää mm. teleoperaattorit, internet-yhteyksien tarjoajat, sähköpostipalveluiden tarjoajat, pilvipalvelut ja muut viestintäpalveluiden tarjoajat, joilla on pääsy johdolliseen tai sähköiseen viestintään joko viestin välityksen aikana tai viestien ollessa tallennettuina. </t>
  </si>
  <si>
    <r>
      <t>Tietojen tuojalla/vastaanottajalla ei ole hallinta-, säilytys- tai määräysvaltaa kyseessä oleviin henkilötietoihin selkeänä tekstinä, eikä tuojaa/vastaanottajaa näin ollen voida määrätä (onnistuneesti) toimittamaan tai etsimään henkilötietoja selkeänä tekstinä asiaa koskevien lakien mukaisesti</t>
    </r>
    <r>
      <rPr>
        <vertAlign val="superscript"/>
        <sz val="11"/>
        <color rgb="FF1E1E1E"/>
        <rFont val="Trebuchet MS"/>
        <family val="2"/>
      </rPr>
      <t>12)</t>
    </r>
  </si>
  <si>
    <t xml:space="preserve">Microsoftilla on mahdollisuus päästä käsiksi valtaosaan siirretyistä henkilötiedoista selkeänä tekstinä voidakseen toteuttaa ne Azureen liittyvät tehtävät, jotka se on sopimuksin velvoitettu toteuttamaan. </t>
  </si>
  <si>
    <r>
      <t>Kyseisten henkilötietojen tai henkilötietojen sisällön siirtoa pidetään viestintänä joko Yhdysvalloissa sijaitsevalle henkilölle tai yhdysvaltalaiselle henkilölle, joihin Yhdysvaltain viranomaiset eivät voi tiedustelua koskevan lainsäädännön mukaisesti "tarkoituksellisesti kohdistaa" tiedustelua, mutta tällainen kohdistaminen tapahtuisi tässä tapauksessa ja estäisi siten tällaisen pyynnön</t>
    </r>
    <r>
      <rPr>
        <vertAlign val="superscript"/>
        <sz val="11"/>
        <color rgb="FF1E1E1E"/>
        <rFont val="Trebuchet MS"/>
        <family val="2"/>
      </rPr>
      <t>13)</t>
    </r>
  </si>
  <si>
    <t xml:space="preserve">Tietojen siirron Yhdysvaltoihin toteuttaa Microsoftin yhdysvaltalaisen emoyhtiön kokonaan omistama EU:ssa sijaitseva tytäryhtiö, joka toteuttaa siirron voidakseen täyttää sopimusvelvoitteensa asiakastaan kohtaan - eli voidakseen toimittaa täysimääräisesti kaikki Azuren toiminnallisuudet, joita DigiOne kaupunki käyttää. Voidaan pyrkiä väittämään, että tietojen siirto on nimenomaisesti kohdistettu Microsoftin yhdysvaltalaiselle emoyhtiölle, sillä kyseinen yhtiö tuottaa osan Azure toiminnallisuuksista. On kuitenkin hyvin epätodennäköistä, että tässä tapauksessa siirrettävät tiedot katsottaisi sellaiseksi viestinnäksi, jossa yhdysvaltalainen henkilö on osapuolena. </t>
  </si>
  <si>
    <r>
      <t>Kielletty laillinen pääsy rikkoisi tietojen viejän tai muuta sovellettavaa ulkomaista lakia tavalla, joka ei ole Yhdysvaltain kansainvälisen kohteliaisuuden periaatteen mukaan sallittua, mikä näin ollen estää tällaisen pyynnön</t>
    </r>
    <r>
      <rPr>
        <vertAlign val="superscript"/>
        <sz val="11"/>
        <color rgb="FF1E1E1E"/>
        <rFont val="Trebuchet MS"/>
        <family val="2"/>
      </rPr>
      <t>14)</t>
    </r>
  </si>
  <si>
    <t xml:space="preserve">Koska henkilötietoja tarkoituksenmukaisesti siirretään Yhdysvaltoihin, eurooppalaisen tietosuojalainsäädännön sovellettavuus tuskin estäisi Yhdysvaltojen hallinnon pääsyä niihin. </t>
  </si>
  <si>
    <r>
      <t>Yhdysvaltain lain mukaan on olemassa muita oikeudellisia perusteita, jotka estävät kielletyn laillisen pääsyn kyseisessä tapauksessa</t>
    </r>
    <r>
      <rPr>
        <vertAlign val="superscript"/>
        <sz val="11"/>
        <color rgb="FF1E1E1E"/>
        <rFont val="Trebuchet MS"/>
        <family val="2"/>
      </rPr>
      <t>15)</t>
    </r>
  </si>
  <si>
    <t>N/A</t>
  </si>
  <si>
    <r>
      <t>Onko tietojen tuoja/vastaanottaja sopimuksen perusteella velvollinen puolustamaan kyseessä olevia henkilötietoja laillisilta tiedonsaantiyrityksiltä?</t>
    </r>
    <r>
      <rPr>
        <vertAlign val="superscript"/>
        <sz val="11"/>
        <color rgb="FF1E1E1E"/>
        <rFont val="Trebuchet MS"/>
        <family val="2"/>
      </rPr>
      <t>16)</t>
    </r>
  </si>
  <si>
    <t xml:space="preserve">Vaatimus sisältyy Microsoft Corporationin ja sen eurooppaan sijoittautuneen tytäryhyhtiön välillä solmittuihin mallisopimuslausekkeisiin (lauseke 15.2). Samaa tarkoittavat ehdot sisältyvät lisäksi rekisterinpitäjien ja Microsoftin välillä solmittuun sopimukseen (Microsoft Products and Services DPA:n (versio September 2021), kohta "Disclosure of Processed Data", s. 6 sekä Appendix C – Additional Safeguards Addendum, kohta 1 (Challenges to Orders), s. 18). </t>
  </si>
  <si>
    <r>
      <t>Aiempiin kokemuksiin perustuva todennäköisyys sille, että tiedot katsotaan arviointijakson aikana sisällöksi, joka on asianomaisten paikallisten lakien mukaisten laillisten pääsypyyntöjen kohteena?</t>
    </r>
    <r>
      <rPr>
        <vertAlign val="superscript"/>
        <sz val="11"/>
        <color rgb="FF1E1E1E"/>
        <rFont val="Trebuchet MS"/>
        <family val="2"/>
      </rPr>
      <t>17)</t>
    </r>
    <r>
      <rPr>
        <sz val="11"/>
        <color rgb="FF1E1E1E"/>
        <rFont val="Trebuchet MS"/>
        <family val="2"/>
      </rPr>
      <t xml:space="preserve"> </t>
    </r>
    <r>
      <rPr>
        <sz val="10"/>
        <color rgb="FF1E1E1E"/>
        <rFont val="Trebuchet MS"/>
        <family val="2"/>
      </rPr>
      <t>†††</t>
    </r>
  </si>
  <si>
    <t>FISA 702 § koskee sähköisen viestinnän palveluntarjoajien viestintään tarkoitettuja palveluita sekä viestinnän sisältöä koskevia tietoja. (Vaikka kirjoitetussa laissa viitataan ainoastaan viestinnän sisältöön, on FISA 702 §:n perusteella hyväksytty myös metadataan kohdistuva tiedustelu https://www.datenschutzkonferenz-online.de/media/weitere_dokumente/Vladek_Rechtsgutachten_DSK_en.pdf, s. 4 kohta 3). Käytettävissä olevan tiedon perusteella on epätodennäköistä, että tällaisai pyyntöjä kohdistettaisiin opetustoimeen liittyviin henkilötietoihin.</t>
  </si>
  <si>
    <r>
      <t xml:space="preserve">Todennäköisyys, että tietojen tuoja/vastaanottaja pystyy jatkuvasti arviointijakson aikana etsimään teknisesti tiedoista tekstimuodossa valitsimia (eli hakutermejä, kuten tietyt sähköisen viestinnän vastaanottajat tai lähettäjät) ilman tietojen viejän lupaa osana asianomaisten paikallisten lakien mukaisia laillisia pääsypyyntöjä? </t>
    </r>
    <r>
      <rPr>
        <sz val="10"/>
        <color rgb="FF1E1E1E"/>
        <rFont val="Trebuchet MS"/>
        <family val="2"/>
      </rPr>
      <t>†††</t>
    </r>
  </si>
  <si>
    <t>Onko käytössä toimenpiteitä sen selvittämiseksi, ovatko edellä mainituissa arvioinneissa huomioon otetut olosuhteet arviointijakson aikana yhä voimassa?</t>
  </si>
  <si>
    <t>Seuraamme säännöllisesti lainsäädännön kehitystä tällä alueella. Microsoft raportoi avoimesti vastaanottamistaan tietopyynnöistä (ks. Law Enforcement Requests Report, https://www.microsoft.com/en-us/corporate-responsibility/law-enforcement-requests-report), joskaan raportointi ei ole kovin täsmällistä.</t>
  </si>
  <si>
    <t>Todennäköisyys sille, että oikeudelliset perusteet eivät estä kolmannen valtion viranomaisen laillista pääsyä tietoihin: †††</t>
  </si>
  <si>
    <t>Sovellettavien tietosuojalakien mukaisen kielletyn laillisen pääsyn todennäköisyys kokonaisuudessaan:</t>
  </si>
  <si>
    <t>TIA-parametrit huomioiden kielletyn laillisen pääsyn jäännösriski on:</t>
  </si>
  <si>
    <t>Vuosien määrä, jonka aikana laillinen pääsy tapahtuu vähintään kerran 90 prosentin todennäköisyydellä:</t>
  </si>
  <si>
    <t>Vuosien määrä, jonka aikana laillinen pääsy tapahtuu vähintään kerran 50 prosentin todennäköisyydellä:</t>
  </si>
  <si>
    <t>… olettaen, että todennäköisyys ei kasva eikä laske ajan myötä</t>
  </si>
  <si>
    <t>Arviointi Vaiheessa 4 on tehty seuraavin perustein (esim. sisäinen oikeudellinen analyysi, ulkopuolinen oikeudellinen neuvonta, tietojen tuojan tuki, oikeudellinen tutkimus, julkinen dokumentaatio, tilastot):</t>
  </si>
  <si>
    <t xml:space="preserve">Ulkopuolisen neuvonantajan sekä oikeudellisen tutkimuksen avulla (lähteet mainittu edellä) </t>
  </si>
  <si>
    <t xml:space="preserve">Viimeinen vaihe: Johtopäätökset </t>
  </si>
  <si>
    <t>Edellä mainittu ja sovellettavat tietosuojalait huomioon ottaen siirto on:</t>
  </si>
  <si>
    <t>Arvioi uudestaan viimeistään:</t>
  </si>
  <si>
    <t>(tai jos olosuhteissa tapahtuu muutoksia)</t>
  </si>
  <si>
    <r>
      <rPr>
        <b/>
        <sz val="9"/>
        <color rgb="FF1E1E1E"/>
        <rFont val="Trebuchet MS"/>
        <family val="2"/>
      </rPr>
      <t xml:space="preserve">Scope of this TIA: </t>
    </r>
    <r>
      <rPr>
        <sz val="9"/>
        <color rgb="FF1E1E1E"/>
        <rFont val="Trebuchet MS"/>
        <family val="2"/>
      </rPr>
      <t xml:space="preserve">This Transfer Impact Assessment should be used for assessing foreign lawful access risks </t>
    </r>
    <r>
      <rPr>
        <i/>
        <sz val="9"/>
        <color rgb="FF1E1E1E"/>
        <rFont val="Trebuchet MS"/>
        <family val="2"/>
      </rPr>
      <t>only for the purposes of European data protection law</t>
    </r>
    <r>
      <rPr>
        <sz val="9"/>
        <color rgb="FF1E1E1E"/>
        <rFont val="Trebuchet MS"/>
        <family val="2"/>
      </rPr>
      <t xml:space="preserve">, where foreign lawful access is not per se a problem, but only if it does not respect the essence of the fundamental rights and freedoms or exceeds what is necessary and proportionate in a democratic society to safeguard one of the objectives listed in Article 23(1) of the GDPR. Accordingly, foreign lawful access requests that can be challenged before an independent and impartial court (in a European sense of the word) are permitted if they are regulated by law, are needed to safeguard the aforementioned objectives (such as prosecuting crimes), are undertaken in a proportionate manner and come with the possibility of the data subject getting legal redress. For instance, lawful access by way of the US CLOUD Act is in principle not an issue under European data protection law; in fact, it is in line with the Cybercrime Convention of the European Council. That said, there may be cross-border transfers of data where </t>
    </r>
    <r>
      <rPr>
        <i/>
        <sz val="9"/>
        <color rgb="FF1E1E1E"/>
        <rFont val="Trebuchet MS"/>
        <family val="2"/>
      </rPr>
      <t>any foreign lawful access is an issue</t>
    </r>
    <r>
      <rPr>
        <sz val="9"/>
        <color rgb="FF1E1E1E"/>
        <rFont val="Trebuchet MS"/>
        <family val="2"/>
      </rPr>
      <t>, for example, in where professional secrecy obligations apply. In such cases please use the spreadsheet "Cloud Computing: Risk Assessment of Lawful Access By Foreign Authorities" also from David Rosenthal, available at www.rosenthal.ch (https://bit.ly/2V9dj7V), which provides for a risk assessment also for these types of foreign lawful access. In turn, this TIA focuses on foreign lawful access where there is no possibility for recourse to an independent court, which is what has been the issue in the "Schrems II" decision by the European Court of Justice in its decision C-311/18 of July 16, 2020.</t>
    </r>
  </si>
  <si>
    <r>
      <rPr>
        <b/>
        <sz val="9"/>
        <color rgb="FF1E1E1E"/>
        <rFont val="Trebuchet MS"/>
        <family val="2"/>
      </rPr>
      <t>Legal Basis of this TIA:</t>
    </r>
    <r>
      <rPr>
        <sz val="9"/>
        <color rgb="FF1E1E1E"/>
        <rFont val="Trebuchet MS"/>
        <family val="2"/>
      </rPr>
      <t xml:space="preserve"> Art. 44 et seq. GDPR, Art. 6 Swiss Data Protection Act, Art. 16 et seq. revised Swiss Data Protection Act; Recommendation 01/2020 of the European Data Protection Board (Version 2.0 of June 18, 2021); Commission Implementing Decision on standard contractual clauses for the transfer of personal data to third countries pursuant to Regulation (EU) 2016/679 of the European Parliament and of the Council of the European Commission (C(2021) 3972 final of June 4, 2021), Guide for checking the admissibility of data transfers with reference to foreign countries (Art. 6 para. 2 letter a FADP) of the Swiss Federal Data Protection and Information Commissioner dated June 18, 2021 (as amended on June 22, 2021).</t>
    </r>
  </si>
  <si>
    <t>† Example: If you believe that a particular legal argument will be found valid by three out of ten judges assessing the same case, the probability will be 30%. If you conclude that the argument is not valid, enter 0%. If you believe it will in any event be successful, put in 100%. If you don't know, put in 0%. Of course, nobody can predict the future, but this is also not necessary. For a TIA it is sufficient to undertake an diligent and professional predictive judgement following a proper protocol. To avoid noise and bias, we have already split up and structured the assessment in several independent parts. To further reduce noise and bias, ask several knowledgeable people to independently provide their assessment, then have them discuss their values, and then ask them to again provide their assessment. Use the average of the values each of them provided after the discussion (this referred to as the "Delphi" method).</t>
  </si>
  <si>
    <r>
      <t xml:space="preserve">†† In line of the recommendations of the EDPB, we do not assess whether the access will actually occur or not (because they are not interested in the company XY or their employees). We assess the (objective) </t>
    </r>
    <r>
      <rPr>
        <i/>
        <sz val="9"/>
        <color rgb="FF1E1E1E"/>
        <rFont val="Trebuchet MS"/>
        <family val="2"/>
      </rPr>
      <t>possibility</t>
    </r>
    <r>
      <rPr>
        <sz val="9"/>
        <color rgb="FF1E1E1E"/>
        <rFont val="Trebuchet MS"/>
        <family val="2"/>
      </rPr>
      <t xml:space="preserve"> of it occuring. A 100% possibility means that we have to expect that a lawful access under the relevant laws will occur during the period, but it may still not happen because the relevant authorities do not believe it makes sense to order the data importer to produce the data at issue given their specific tasks, projects, etc. which we don't know about. </t>
    </r>
  </si>
  <si>
    <t>††† These values correspond to the values in C50, C52 and C51 of the "Cloud Computing: Risk Assessment of Lawful Access By Foreign Authorities" spreadsheet (available on www.rosenthal.ch)</t>
  </si>
  <si>
    <r>
      <rPr>
        <vertAlign val="superscript"/>
        <sz val="9"/>
        <color rgb="FF1E1E1E"/>
        <rFont val="Trebuchet MS"/>
        <family val="2"/>
      </rPr>
      <t>1)</t>
    </r>
    <r>
      <rPr>
        <sz val="9"/>
        <color rgb="FF1E1E1E"/>
        <rFont val="Trebuchet MS"/>
        <family val="2"/>
      </rPr>
      <t xml:space="preserve"> The data exporter is the party being subject to the GDPR or Swiss DPA who exports personal data to a non-whitelisted third country (e.g., the US). It has the same meaning as in the EU Standard Contractual Clauses (SCC). The data exporter can be a controller, joint controller, processor or sub-processor. It is not relevant whether the data exporter is itself in Europe, a whitelisted country or a non-whitelisted country. It will always be required under the EU SCC and GDPR or Swiss DPA to perform a TIA. If the TIA is performed for the purpose of assessing a relevant onward transfer then the sender or originator of the relevant onward transfer is the "data exporter" for the purposes of this TIA.</t>
    </r>
  </si>
  <si>
    <r>
      <rPr>
        <vertAlign val="superscript"/>
        <sz val="9"/>
        <color rgb="FF1E1E1E"/>
        <rFont val="Trebuchet MS"/>
        <family val="2"/>
      </rPr>
      <t>2)</t>
    </r>
    <r>
      <rPr>
        <sz val="9"/>
        <color rgb="FF1E1E1E"/>
        <rFont val="Trebuchet MS"/>
        <family val="2"/>
      </rPr>
      <t xml:space="preserve"> The data importer is the party in a non-whitelisted country (e.g., the US) who receives personal data from a data exporter. The data importer can be a controller, joint controller, processor or sub-processor. It is the party with whom the data exporter will typically want to enter into the EU SCC (unless there are other grounds for the transfer). If the TIA is performed for the purpose of assessing a relevant onward transfer then the recipient of the relevant onward transfer is the "data importer" for the purposes of this TIA.</t>
    </r>
  </si>
  <si>
    <r>
      <rPr>
        <vertAlign val="superscript"/>
        <sz val="9"/>
        <color rgb="FF1E1E1E"/>
        <rFont val="Trebuchet MS"/>
        <family val="2"/>
      </rPr>
      <t>3)</t>
    </r>
    <r>
      <rPr>
        <sz val="9"/>
        <color rgb="FF1E1E1E"/>
        <rFont val="Trebuchet MS"/>
        <family val="2"/>
      </rPr>
      <t xml:space="preserve"> Relevant onward transfers of personal data are onward transfers of personal data by a data importer to another party in a non-whitelisted country. If this other party is a processor or sub-processor, even if the data exporter has no direct contractual relationship with it, a separate TIA has to be performed for such relevant onward transfer if the recipient is in a non-whitelisted country, because such relevant onward transfer can, as well, expose the personal data at issue to the risk of prohibited foreign lawful access. Since this TIA can be made for only one country and one recipient at a time, fill out and perform multiple TIAs for each recipient of a relevant onward transfer. </t>
    </r>
  </si>
  <si>
    <r>
      <rPr>
        <vertAlign val="superscript"/>
        <sz val="9"/>
        <color rgb="FF1E1E1E"/>
        <rFont val="Trebuchet MS"/>
        <family val="2"/>
      </rPr>
      <t>4)</t>
    </r>
    <r>
      <rPr>
        <sz val="9"/>
        <color rgb="FF1E1E1E"/>
        <rFont val="Trebuchet MS"/>
        <family val="2"/>
      </rPr>
      <t xml:space="preserve"> We have seen that many people have difficulties in coming up with a percentage figure for a probability of an event at which they "have no reason to believe" that it will occur (which is the test under the EU SCC and the EDPB guidance for the residual risk of a prohibited foreign lawful access). We also found that people are more comfortable in assessing the probability of an event by expressing its probability of occurring in number of years ("an earthquake of this kind is to happen only once in 100 years on average"). We, therefore, use this concept to calculate the "permitted" residual risk in percent. Because we are not assessing earthquakes (which happen in any event) we have set the benchmark at a 50% chance of a lawful access occurring. You can also use another value, but we believe that if a lawful access has a 50:50 chance of occuring it in our view has become an unacceptable risk. If it, however, takes a long period of time (for example an additional 30 years after our assessment period) for the chances to raise to that level (at which a lawful access is still far from certain statistically), many will conclude that the risk of it happening in the first (for example) five years of our assessment period is rather theoretical. We then, based on a statistics formula, calculate the acceptable percentage value for our assessment period (which is then used in Step 4, if necessary). </t>
    </r>
  </si>
  <si>
    <r>
      <rPr>
        <vertAlign val="superscript"/>
        <sz val="9"/>
        <color rgb="FF1E1E1E"/>
        <rFont val="Trebuchet MS"/>
        <family val="2"/>
      </rPr>
      <t>5)</t>
    </r>
    <r>
      <rPr>
        <sz val="9"/>
        <color rgb="FF1E1E1E"/>
        <rFont val="Trebuchet MS"/>
        <family val="2"/>
      </rPr>
      <t xml:space="preserve"> You do not have to use our "50:50 chances"-method of determining the maximum percentage for assessing the probability of lawful access that results from Step 4. If you wish, you can manually enter the percentage figure you think is still acceptable (thus overwriting the formula in the cell). The grey number on the right hand of the percentage figure will tell you what this will mean in terms of years when using our method. If you do not manually overwrite the percentage, you can ignore the grey number.</t>
    </r>
  </si>
  <si>
    <r>
      <rPr>
        <vertAlign val="superscript"/>
        <sz val="9"/>
        <color rgb="FF1E1E1E"/>
        <rFont val="Trebuchet MS"/>
        <family val="2"/>
      </rPr>
      <t>6)</t>
    </r>
    <r>
      <rPr>
        <sz val="9"/>
        <color rgb="FF1E1E1E"/>
        <rFont val="Trebuchet MS"/>
        <family val="2"/>
      </rPr>
      <t xml:space="preserve"> You will normally not need to care about this figure. It becomes necessary if the importer does not have a "defend you data" obligation, i.e. is not obliged to challenge lawful access requests in its own jurisdiction. In these cases, we use this figure to determine the probability of the authorities obeying the law even if their lawful access requests are not challenged by the importer (if the importer does challenge the lawful access request, a court or other authority will usually determine whether the legal prerequisites for the lawful access are met). A value of 50% means that in half of the cases the authorities may issue and try to enforce a lawful access request even if the requirements of law are not met. If that happens, the assessment in Step 4 becomes partially moot, because it is based on the assumption that a lawful access will be successful only if the prerequisites set forth by law are met. With this figure we take this uncertainty into account if the importeur is expected not to make sure that lawful access requests are challenged.</t>
    </r>
  </si>
  <si>
    <r>
      <rPr>
        <vertAlign val="superscript"/>
        <sz val="9"/>
        <color rgb="FF1E1E1E"/>
        <rFont val="Trebuchet MS"/>
        <family val="2"/>
      </rPr>
      <t>7)</t>
    </r>
    <r>
      <rPr>
        <sz val="9"/>
        <color rgb="FF1E1E1E"/>
        <rFont val="Trebuchet MS"/>
        <family val="2"/>
      </rPr>
      <t xml:space="preserve"> This question is, in principle, not necessary for assessing the transfer. We have nevertheless included it because many data protection authorities will want to know whether the exporter has considered alternatives to transferring personal data into a non-whitelisted country and why they are not pursued+. The response has no impact on the outcome of the assessment but is for mere documentary purposes.</t>
    </r>
  </si>
  <si>
    <r>
      <rPr>
        <vertAlign val="superscript"/>
        <sz val="9"/>
        <color rgb="FF1E1E1E"/>
        <rFont val="Trebuchet MS"/>
        <family val="2"/>
      </rPr>
      <t>8)</t>
    </r>
    <r>
      <rPr>
        <sz val="9"/>
        <color rgb="FF1E1E1E"/>
        <rFont val="Trebuchet MS"/>
        <family val="2"/>
      </rPr>
      <t xml:space="preserve"> This is relevant for assessing the exposure to lawful interception of Internet backbones using selectors (upstream monitoring of communications).</t>
    </r>
  </si>
  <si>
    <r>
      <rPr>
        <vertAlign val="superscript"/>
        <sz val="9"/>
        <color rgb="FF1E1E1E"/>
        <rFont val="Trebuchet MS"/>
        <family val="2"/>
      </rPr>
      <t>9)</t>
    </r>
    <r>
      <rPr>
        <sz val="9"/>
        <color rgb="FF1E1E1E"/>
        <rFont val="Trebuchet MS"/>
        <family val="2"/>
      </rPr>
      <t xml:space="preserve"> In this section, the probability of a foreign authority accessing the personal data in clear text in a manner that does not respect the essence of the fundamental rights and freedoms or exceeds what is necessary and proportionate in a democratic society to safeguard one of the objectives listed in Article 23(1) of the GDPR. The analysis only has to assess provisions of the target jurisdiction that grant public authorities access to the personal data at issue and fail to, in essence, satisfy any of the following four requirements: (1) Access is subject to the principle of legality, i.e. of clear, precise and accessible rules, (2) access is subject to the principle of proportionality, (3) there are effective means of legal redress for the data subjects to pursue their rights in the target jurisdiction in connection with an access to their personal data, and (4) any access is subject to legal recourse to an independent and impartial court (or other forms of independent recourse bodies). For example, in the US, access requests on the basis of Section 702 FISA (Foreign Intelligence Service Act) and EO 12.333 are considered </t>
    </r>
    <r>
      <rPr>
        <i/>
        <sz val="9"/>
        <color rgb="FF1E1E1E"/>
        <rFont val="Trebuchet MS"/>
        <family val="2"/>
      </rPr>
      <t>not</t>
    </r>
    <r>
      <rPr>
        <sz val="9"/>
        <color rgb="FF1E1E1E"/>
        <rFont val="Trebuchet MS"/>
        <family val="2"/>
      </rPr>
      <t xml:space="preserve"> fulfilling in particular requirement (3) and (4). Hence, it has to verified how probable it is that there may be access requests on the basis of these two legal grounds. If the probability is so low that the exporter has "no reason to believe" that such access will occur, the transfer is permitted as per the SCC, the GDPR and the CH DPA, even though the SCC or BCR as such would not provide protection against such requests. The analysis in this section shall be based on the law applicable in the target jurisdiction and the way how it is applied by authorities and courts (including court decisions). The analysis may require obtaining a legal opinion or other forms of legal advice from counsel.</t>
    </r>
  </si>
  <si>
    <r>
      <rPr>
        <vertAlign val="superscript"/>
        <sz val="9"/>
        <color rgb="FF1E1E1E"/>
        <rFont val="Trebuchet MS"/>
        <family val="2"/>
      </rPr>
      <t>10)</t>
    </r>
    <r>
      <rPr>
        <sz val="9"/>
        <color rgb="FF1E1E1E"/>
        <rFont val="Trebuchet MS"/>
        <family val="2"/>
      </rPr>
      <t xml:space="preserve"> Consider all documented information on applicable legislation, case law, practices of authorities and past experience (including of the data importer, where available). You may want to ask the data importer the necessary questions (Clause 14(c) actually requires the data importer to provide "relevant information"). On this topic, see, for the EDPB recommendations 01/2020 on supplementary measures (version 2.0 adopted on May 18, 2021, available at https://bit.ly/3rSv07O), the FAQ for company of NOYB (including forms to be sent to US providers, available at https://bit.ly/2Vozeb7), the Swiss Federal Data Protection and Information Commissioner's guidance (available at https://bit.ly/37bStHs), and private publications, such as for example, Alan Charles Raul, "Why Schrems II Might Not Be a Problem for EU-U.S. Data Transfers", December 21, 2020, available at https://bit.ly/3qHNMy7 and a full paper from the same author at https://bit.ly/2V9veez with the follow-up post "Transferring EU Data To US After New Contractual Safeguards" of May 17, 2021, available at https://bit.ly/3l12oHZ.</t>
    </r>
  </si>
  <si>
    <r>
      <rPr>
        <vertAlign val="superscript"/>
        <sz val="9"/>
        <color rgb="FF1E1E1E"/>
        <rFont val="Trebuchet MS"/>
        <family val="2"/>
      </rPr>
      <t>11)</t>
    </r>
    <r>
      <rPr>
        <sz val="9"/>
        <color rgb="FF1E1E1E"/>
        <rFont val="Trebuchet MS"/>
        <family val="2"/>
      </rPr>
      <t xml:space="preserve"> Under U.S. law, the term is broadly understood under Section 702 FISA; it includes telcos, ISPs, email providers, cloud services and "any other communication service provider who has access to wire or electronic communications either as such communications are transmitted or as such communications are stored." This also covers social media providers and may even include all companies that otherwise provide their users with the ability to send or receive electronic communications; theoretically, this also includes companies that provide e-mail services to their employees (even if only for business purposes). NOYB provides a form to ask service providers whether they are ECSPs (https://bit.ly/3lgsTt5).</t>
    </r>
  </si>
  <si>
    <r>
      <rPr>
        <vertAlign val="superscript"/>
        <sz val="9"/>
        <color rgb="FF1E1E1E"/>
        <rFont val="Trebuchet MS"/>
        <family val="2"/>
      </rPr>
      <t>12)</t>
    </r>
    <r>
      <rPr>
        <sz val="9"/>
        <color rgb="FF1E1E1E"/>
        <rFont val="Trebuchet MS"/>
        <family val="2"/>
      </rPr>
      <t xml:space="preserve"> For a discussion of the term "possession, custody, or control" see, for example, Justin Hemmings, Sreenidhi Srinivasan, Peter Swire, Defining the Scope of "Possession, Custody, or Control" for Privacy Issues and the CLOUD Act, in: Journal of National Security Law &amp; Policy, Vol. 10 No. 3 of January 23, 2020 (https://bit.ly/3i2xfC9). Control may exist either in the form of "legal control" (the right to request access to the data in a particular situation) or "day-to-day control" (the ability to access data in day-to-day business). See also Hogan Lovells' Demystifying the U.S. CLOUD Act: Assessing the law's compatibility with international norms and the GDPR of January 15, 2019 (https://bit.ly/3rLQfbp) with a summary of the standards of US law as to what amounts to "control". </t>
    </r>
  </si>
  <si>
    <r>
      <rPr>
        <vertAlign val="superscript"/>
        <sz val="9"/>
        <color rgb="FF1E1E1E"/>
        <rFont val="Trebuchet MS"/>
        <family val="2"/>
      </rPr>
      <t>13)</t>
    </r>
    <r>
      <rPr>
        <sz val="9"/>
        <color rgb="FF1E1E1E"/>
        <rFont val="Trebuchet MS"/>
        <family val="2"/>
      </rPr>
      <t xml:space="preserve"> According to Section 702, 50 U.S.C. 1881a(b), the US authorities "may not intentionally target" "any person known at the time of acquisition to be located in the United States" or "a United States person reasonably believed to be located outside the United States." A "United States person" (or "US person") is anybody who is a (i) citizen or national of the US, (ii) an alien lawfully admitted for permanent residence (e.g., green card holder), (iii) an unincorporated association with a substantial number of members who are citizens of the US or are aliens lawfully adminitted for permanent residence or (iv) a corporation that is incorporated in the US (https://www.nsa.gov/about/faqs/sigint-faqs/#sigint4). See on this argument Alan Charles Raul, "Why Schrems II Might Not Be a Problem for EU-U.S. Data Transfers", December 21, 2020, available at https://bit.ly/3qHNMy7 and a full paper from the same author at https://bit.ly/2V9veez with the follow-up post "Transferring EU Data To US After New Contractual Safeguards" of May 17, 2021, available at https://bit.ly/3l12oHZ.</t>
    </r>
  </si>
  <si>
    <r>
      <rPr>
        <vertAlign val="superscript"/>
        <sz val="9"/>
        <color rgb="FF1E1E1E"/>
        <rFont val="Trebuchet MS"/>
        <family val="2"/>
      </rPr>
      <t>14)</t>
    </r>
    <r>
      <rPr>
        <sz val="9"/>
        <color rgb="FF1E1E1E"/>
        <rFont val="Trebuchet MS"/>
        <family val="2"/>
      </rPr>
      <t xml:space="preserve"> The doctrine of international comity, as recognized under US law, provides certain standards or rules in resolving conflicts between US and foreign laws. See, for example, William S. Dodge, International Comity in American Law, in: Columbia Law Review, Vol. 115, No. 8, December 2015 (https://bit.ly/3eVzlSq). </t>
    </r>
  </si>
  <si>
    <r>
      <rPr>
        <vertAlign val="superscript"/>
        <sz val="9"/>
        <color rgb="FF1E1E1E"/>
        <rFont val="Trebuchet MS"/>
        <family val="2"/>
      </rPr>
      <t>15)</t>
    </r>
    <r>
      <rPr>
        <sz val="9"/>
        <color rgb="FF1E1E1E"/>
        <rFont val="Trebuchet MS"/>
        <family val="2"/>
      </rPr>
      <t xml:space="preserve"> An example could be the following case: The importer uses a piece of software for managing the data, which is technically not able to comply with a lawful access request (e.g., a CRM or ERP software with a proprietary database structure), but could be amended to do so. However, in the specific case, doing so would violate copyright law because the importer has no right to change the software or not the necessary information to do so. If this circumstance is not considered above in connection with having "control" over the data at issue or below as a technically barrier, it can be considered here as another (legal) obstacle towards compliance with the lawful access request.</t>
    </r>
  </si>
  <si>
    <r>
      <rPr>
        <vertAlign val="superscript"/>
        <sz val="9"/>
        <color rgb="FF1E1E1E"/>
        <rFont val="Trebuchet MS"/>
        <family val="2"/>
      </rPr>
      <t>16)</t>
    </r>
    <r>
      <rPr>
        <sz val="9"/>
        <color rgb="FF1E1E1E"/>
        <rFont val="Trebuchet MS"/>
        <family val="2"/>
      </rPr>
      <t xml:space="preserve"> The legal arguments above are useless if it is not ensured that they are complied with in case of a specific lawful access request. This can be ensured by the importer challenging such requests (which, in turn, can be secured by having a corresponding "defend your data" clause in the contract, which the EU SCC have). If there is no such obligation to challenge such requests, the exporter will depend on the probability of the authorities at issue to comply with their own law, which is usually below 100%. The relevant percentage is taken from Step 2 and applied to the overall calculation.</t>
    </r>
  </si>
  <si>
    <r>
      <rPr>
        <vertAlign val="superscript"/>
        <sz val="9"/>
        <color rgb="FF1E1E1E"/>
        <rFont val="Trebuchet MS"/>
        <family val="2"/>
      </rPr>
      <t>17)</t>
    </r>
    <r>
      <rPr>
        <sz val="9"/>
        <color rgb="FF1E1E1E"/>
        <rFont val="Trebuchet MS"/>
        <family val="2"/>
      </rPr>
      <t xml:space="preserve"> Here, we do not assess whether the authorities will be interested in the data of the particular data exporter at issue (e.g. company XY and its employees = subjective view), but whether the </t>
    </r>
    <r>
      <rPr>
        <i/>
        <sz val="9"/>
        <color rgb="FF1E1E1E"/>
        <rFont val="Trebuchet MS"/>
        <family val="2"/>
      </rPr>
      <t>categories</t>
    </r>
    <r>
      <rPr>
        <sz val="9"/>
        <color rgb="FF1E1E1E"/>
        <rFont val="Trebuchet MS"/>
        <family val="2"/>
      </rPr>
      <t xml:space="preserve"> of personal data at issue are, based on the practices of the relevant authorities, the subject of their lawful accesses at issue, either because such data is the target or because it is a by-catch (= objective view). Do not consider legal arguments here, as they are considered under a) (otherwise this results in double-counting). This may not be easy to assess at first sight, but there are sources available, such as the official reports that discuss the monitoring by the relevant authorities. See, for example, the Privacy and Civil Liberty Oversight Board (PCLOB) (https://bit. ly/3yeO7us), the NSA's comments (https://bit.ly/3dFalhk), and the decisions of the Foreign Intelligence Surveillance Court (FISC) granting accesses in such cases (2019: https://bit.ly/3heBYQB). Also consider the past experience of the data importer, where available (even if not substantiated by independent reports; the inexistence of such requests to the data importer as such does not mean that the probability is 0%, though; depending on the circumstances, the inexistence may just be coincidence).</t>
    </r>
  </si>
  <si>
    <t>* This form and the underlying method was developed by David Rosenthal, VISCHER (Switzerland), with the contribution of Samira Studer (VISCHER). Thanks for valuable input to Caitlin Fennessy (IAPP), Baltasar Cevc (Fingolex), Katharina Koerner, David Vasella (WalderWyss), Josh Edgerly (IAPP) and others. David Rosenthal can be reached at david@rosenthal.ch (private) or drosenthal@vischer.com (office).</t>
  </si>
  <si>
    <t>DISCLAIMER: You are using of this spreadsheet and transfer impact assessment method on an "as is" basis without any implied or express warranties, and entirely at your own risk, as it may contain errors. It provided you for informational purposes only and does not replace getting professional legal advice. Please report me any errors you find or other thoughts you have, so that I can update the file. See also my original work on the topic (incl. a scientific paper in German), which is available at http://www.rosenthal.ch and the Excel specifically at https://www.rosenthal.ch/downloads/Rosenthal_Cloud_Lawful_Access_Risk_Assessment.xlsx.</t>
  </si>
  <si>
    <t>All rights in this spreadsheet and transfer impact assessment method are reserved. This file is made available under a free Creative Commons "Attribution-ShareAlike 4.0 International" (CC BY-SA 4.0) license  (https://creativecommons.org/licenses/by-sa/4.0/). The input fields (blue background) and sample text therein are not subject to the license and may be changed and shared. Attribution must also include reference to the link where the original and master version of this file can be obtained at www.rosenthal.ch. If you need a different license, contact me at david@rosenthal.ch.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</si>
</sst>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_ ;\-#,##0\ "/>
  </numFmts>
  <fonts count="40" x14ac:knownFonts="1">
    <font>
      <sz val="11"/>
      <color theme="1"/>
      <name val="Calibri"/>
      <family val="2"/>
      <scheme val="minor"/>
    </font>
    <font>
      <sz val="11"/>
      <color theme="1"/>
      <name val="Calibri"/>
      <family val="2"/>
      <scheme val="minor"/>
    </font>
    <font>
      <sz val="11"/>
      <color theme="1"/>
      <name val="Trebuchet MS"/>
      <family val="2"/>
    </font>
    <font>
      <sz val="9"/>
      <color theme="0" tint="-0.499984740745262"/>
      <name val="Trebuchet MS"/>
      <family val="2"/>
    </font>
    <font>
      <b/>
      <sz val="11"/>
      <color theme="1"/>
      <name val="Trebuchet MS"/>
      <family val="2"/>
    </font>
    <font>
      <i/>
      <sz val="8"/>
      <name val="Trebuchet MS"/>
      <family val="2"/>
    </font>
    <font>
      <sz val="11"/>
      <color theme="0"/>
      <name val="Trebuchet MS"/>
      <family val="2"/>
    </font>
    <font>
      <sz val="8"/>
      <color theme="0" tint="-0.499984740745262"/>
      <name val="Trebuchet MS"/>
      <family val="2"/>
    </font>
    <font>
      <b/>
      <sz val="18"/>
      <color rgb="FF1E1E1E"/>
      <name val="Trebuchet MS"/>
      <family val="2"/>
    </font>
    <font>
      <sz val="10"/>
      <color rgb="FF1E1E1E"/>
      <name val="Trebuchet MS"/>
      <family val="2"/>
    </font>
    <font>
      <sz val="11"/>
      <color rgb="FF1E1E1E"/>
      <name val="Trebuchet MS"/>
      <family val="2"/>
    </font>
    <font>
      <i/>
      <sz val="9"/>
      <color rgb="FF1E1E1E"/>
      <name val="Trebuchet MS"/>
      <family val="2"/>
    </font>
    <font>
      <i/>
      <sz val="11"/>
      <color rgb="FF1E1E1E"/>
      <name val="Trebuchet MS"/>
      <family val="2"/>
    </font>
    <font>
      <b/>
      <sz val="11"/>
      <color rgb="FF1E1E1E"/>
      <name val="Trebuchet MS"/>
      <family val="2"/>
    </font>
    <font>
      <b/>
      <sz val="10"/>
      <color rgb="FF1E1E1E"/>
      <name val="Trebuchet MS"/>
      <family val="2"/>
    </font>
    <font>
      <i/>
      <sz val="10"/>
      <color rgb="FF1E1E1E"/>
      <name val="Trebuchet MS"/>
      <family val="2"/>
    </font>
    <font>
      <vertAlign val="superscript"/>
      <sz val="11"/>
      <color rgb="FF1E1E1E"/>
      <name val="Trebuchet MS"/>
      <family val="2"/>
    </font>
    <font>
      <i/>
      <sz val="8"/>
      <color rgb="FF1E1E1E"/>
      <name val="Trebuchet MS"/>
      <family val="2"/>
    </font>
    <font>
      <sz val="9"/>
      <color rgb="FF1E1E1E"/>
      <name val="Trebuchet MS"/>
      <family val="2"/>
    </font>
    <font>
      <b/>
      <sz val="9"/>
      <color rgb="FF1E1E1E"/>
      <name val="Trebuchet MS"/>
      <family val="2"/>
    </font>
    <font>
      <vertAlign val="superscript"/>
      <sz val="9"/>
      <color rgb="FF1E1E1E"/>
      <name val="Trebuchet MS"/>
      <family val="2"/>
    </font>
    <font>
      <sz val="8"/>
      <color rgb="FF1E1E1E"/>
      <name val="Trebuchet MS"/>
      <family val="2"/>
    </font>
    <font>
      <b/>
      <sz val="12"/>
      <color theme="0"/>
      <name val="Trebuchet MS"/>
      <family val="2"/>
    </font>
    <font>
      <b/>
      <vertAlign val="superscript"/>
      <sz val="12"/>
      <color theme="0"/>
      <name val="Trebuchet MS"/>
      <family val="2"/>
    </font>
    <font>
      <sz val="9"/>
      <color rgb="FF8F8F8F"/>
      <name val="Trebuchet MS"/>
      <family val="2"/>
    </font>
    <font>
      <sz val="10.5"/>
      <color theme="1"/>
      <name val="Trebuchet MS"/>
      <family val="2"/>
    </font>
    <font>
      <sz val="11"/>
      <color rgb="FF246C60"/>
      <name val="Trebuchet MS"/>
      <family val="2"/>
    </font>
    <font>
      <sz val="8.5"/>
      <color rgb="FF1E1E1E"/>
      <name val="Trebuchet MS"/>
      <family val="2"/>
    </font>
    <font>
      <i/>
      <sz val="9"/>
      <color rgb="FF246C60"/>
      <name val="Trebuchet MS"/>
      <family val="2"/>
    </font>
    <font>
      <i/>
      <sz val="10"/>
      <color rgb="FF246C60"/>
      <name val="Trebuchet MS"/>
      <family val="2"/>
    </font>
    <font>
      <sz val="9"/>
      <color rgb="FF626262"/>
      <name val="Trebuchet MS"/>
      <family val="2"/>
    </font>
    <font>
      <sz val="9"/>
      <color rgb="FF626262"/>
      <name val="Wingdings"/>
      <charset val="2"/>
    </font>
    <font>
      <sz val="6"/>
      <color rgb="FF8F8F8F"/>
      <name val="Trebuchet MS"/>
      <family val="2"/>
    </font>
    <font>
      <sz val="11"/>
      <color rgb="FF8F8F8F"/>
      <name val="Trebuchet MS"/>
      <family val="2"/>
    </font>
    <font>
      <sz val="8"/>
      <color rgb="FF8F8F8F"/>
      <name val="Trebuchet MS"/>
      <family val="2"/>
    </font>
    <font>
      <b/>
      <sz val="12"/>
      <color rgb="FF1E1E1E"/>
      <name val="Trebuchet MS"/>
      <family val="2"/>
    </font>
    <font>
      <sz val="11"/>
      <color rgb="FF626262"/>
      <name val="Trebuchet MS"/>
      <family val="2"/>
    </font>
    <font>
      <sz val="10"/>
      <color rgb="FF9C0006"/>
      <name val="Arial"/>
      <family val="2"/>
    </font>
    <font>
      <sz val="9"/>
      <color rgb="FF246C60"/>
      <name val="Trebuchet MS"/>
      <family val="2"/>
    </font>
    <font>
      <b/>
      <sz val="9"/>
      <color rgb="FF246C60"/>
      <name val="Trebuchet MS"/>
      <family val="2"/>
    </font>
  </fonts>
  <fills count="8">
    <fill>
      <patternFill patternType="none"/>
    </fill>
    <fill>
      <patternFill patternType="gray125"/>
    </fill>
    <fill>
      <patternFill patternType="solid">
        <fgColor rgb="FFFFFFFF"/>
        <bgColor indexed="64"/>
      </patternFill>
    </fill>
    <fill>
      <patternFill patternType="solid">
        <fgColor rgb="FF1E1E1E"/>
        <bgColor indexed="64"/>
      </patternFill>
    </fill>
    <fill>
      <patternFill patternType="solid">
        <fgColor rgb="FF246C60"/>
        <bgColor indexed="64"/>
      </patternFill>
    </fill>
    <fill>
      <patternFill patternType="solid">
        <fgColor rgb="FFE9E9E9"/>
        <bgColor indexed="64"/>
      </patternFill>
    </fill>
    <fill>
      <patternFill patternType="solid">
        <fgColor rgb="FFF8FBF6"/>
        <bgColor indexed="64"/>
      </patternFill>
    </fill>
    <fill>
      <patternFill patternType="solid">
        <fgColor rgb="FFFFC7CE"/>
      </patternFill>
    </fill>
  </fills>
  <borders count="4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BCBCBC"/>
      </left>
      <right style="thin">
        <color rgb="FFBCBCBC"/>
      </right>
      <top style="thin">
        <color rgb="FFBCBCBC"/>
      </top>
      <bottom style="thin">
        <color rgb="FFBCBCBC"/>
      </bottom>
      <diagonal/>
    </border>
    <border>
      <left style="thin">
        <color theme="0"/>
      </left>
      <right/>
      <top style="thin">
        <color theme="0"/>
      </top>
      <bottom/>
      <diagonal/>
    </border>
    <border>
      <left/>
      <right/>
      <top style="thin">
        <color theme="0"/>
      </top>
      <bottom/>
      <diagonal/>
    </border>
    <border>
      <left style="thin">
        <color rgb="FFBCBCBC"/>
      </left>
      <right/>
      <top style="thin">
        <color rgb="FFBCBCBC"/>
      </top>
      <bottom style="thin">
        <color rgb="FFBCBCBC"/>
      </bottom>
      <diagonal/>
    </border>
    <border>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rgb="FFBCBCBC"/>
      </left>
      <right style="thin">
        <color rgb="FFBCBCBC"/>
      </right>
      <top style="thin">
        <color rgb="FFBCBCBC"/>
      </top>
      <bottom/>
      <diagonal/>
    </border>
    <border>
      <left style="thin">
        <color rgb="FFBCBCBC"/>
      </left>
      <right style="thin">
        <color rgb="FFBCBCBC"/>
      </right>
      <top/>
      <bottom style="thin">
        <color rgb="FFBCBCBC"/>
      </bottom>
      <diagonal/>
    </border>
    <border>
      <left style="thin">
        <color rgb="FFBCBCBC"/>
      </left>
      <right/>
      <top/>
      <bottom style="thin">
        <color rgb="FFBCBCBC"/>
      </bottom>
      <diagonal/>
    </border>
    <border>
      <left/>
      <right/>
      <top/>
      <bottom style="thin">
        <color rgb="FFBCBCBC"/>
      </bottom>
      <diagonal/>
    </border>
    <border>
      <left style="thin">
        <color theme="0"/>
      </left>
      <right style="thin">
        <color theme="0"/>
      </right>
      <top/>
      <bottom/>
      <diagonal/>
    </border>
    <border>
      <left style="thin">
        <color theme="0"/>
      </left>
      <right style="thin">
        <color rgb="FFBCBCBC"/>
      </right>
      <top style="thin">
        <color rgb="FFBCBCBC"/>
      </top>
      <bottom style="thin">
        <color rgb="FFBCBCBC"/>
      </bottom>
      <diagonal/>
    </border>
    <border>
      <left style="thin">
        <color rgb="FFBCBCBC"/>
      </left>
      <right/>
      <top style="thin">
        <color rgb="FFBCBCBC"/>
      </top>
      <bottom/>
      <diagonal/>
    </border>
    <border>
      <left/>
      <right/>
      <top style="thin">
        <color rgb="FFBCBCBC"/>
      </top>
      <bottom/>
      <diagonal/>
    </border>
    <border>
      <left/>
      <right style="thin">
        <color rgb="FFBCBCBC"/>
      </right>
      <top style="thin">
        <color rgb="FFBCBCBC"/>
      </top>
      <bottom/>
      <diagonal/>
    </border>
    <border>
      <left/>
      <right style="thin">
        <color rgb="FFBCBCBC"/>
      </right>
      <top/>
      <bottom style="thin">
        <color rgb="FFBCBCBC"/>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rgb="FFBCBCBC"/>
      </top>
      <bottom style="thin">
        <color rgb="FFBCBCBC"/>
      </bottom>
      <diagonal/>
    </border>
    <border>
      <left style="thin">
        <color theme="0"/>
      </left>
      <right style="thin">
        <color theme="0"/>
      </right>
      <top style="thin">
        <color rgb="FFBCBCBC"/>
      </top>
      <bottom style="thin">
        <color rgb="FFBCBCBC"/>
      </bottom>
      <diagonal/>
    </border>
    <border>
      <left style="thin">
        <color rgb="FFBCBCBC"/>
      </left>
      <right style="thin">
        <color theme="0"/>
      </right>
      <top style="thin">
        <color rgb="FFBCBCBC"/>
      </top>
      <bottom style="thin">
        <color rgb="FFBCBCBC"/>
      </bottom>
      <diagonal/>
    </border>
    <border>
      <left/>
      <right style="thin">
        <color theme="0"/>
      </right>
      <top style="thin">
        <color rgb="FFBCBCBC"/>
      </top>
      <bottom style="thin">
        <color rgb="FFBCBCBC"/>
      </bottom>
      <diagonal/>
    </border>
    <border>
      <left style="thin">
        <color theme="0"/>
      </left>
      <right/>
      <top/>
      <bottom/>
      <diagonal/>
    </border>
    <border>
      <left style="thin">
        <color theme="0"/>
      </left>
      <right style="thin">
        <color rgb="FFBCBCBC"/>
      </right>
      <top style="thin">
        <color theme="0"/>
      </top>
      <bottom style="thin">
        <color rgb="FFBCBCBC"/>
      </bottom>
      <diagonal/>
    </border>
    <border>
      <left style="thin">
        <color theme="0"/>
      </left>
      <right style="thin">
        <color theme="0"/>
      </right>
      <top style="thin">
        <color theme="0"/>
      </top>
      <bottom style="thin">
        <color rgb="FFBCBCBC"/>
      </bottom>
      <diagonal/>
    </border>
    <border>
      <left style="thin">
        <color theme="0"/>
      </left>
      <right style="thin">
        <color rgb="FFBCBCBC"/>
      </right>
      <top style="thin">
        <color theme="0"/>
      </top>
      <bottom style="thin">
        <color theme="0"/>
      </bottom>
      <diagonal/>
    </border>
    <border>
      <left style="thin">
        <color rgb="FFBCBCBC"/>
      </left>
      <right style="thin">
        <color theme="0"/>
      </right>
      <top style="thin">
        <color theme="0"/>
      </top>
      <bottom style="thin">
        <color theme="0"/>
      </bottom>
      <diagonal/>
    </border>
    <border>
      <left style="thin">
        <color rgb="FFBCBCBC"/>
      </left>
      <right/>
      <top/>
      <bottom/>
      <diagonal/>
    </border>
    <border>
      <left style="thin">
        <color theme="0"/>
      </left>
      <right style="thin">
        <color theme="0"/>
      </right>
      <top style="thin">
        <color rgb="FFBCBCBC"/>
      </top>
      <bottom/>
      <diagonal/>
    </border>
    <border>
      <left style="thin">
        <color theme="0"/>
      </left>
      <right style="thin">
        <color rgb="FFBCBCBC"/>
      </right>
      <top style="thin">
        <color theme="0"/>
      </top>
      <bottom/>
      <diagonal/>
    </border>
    <border>
      <left style="thin">
        <color rgb="FFBCBCBC"/>
      </left>
      <right/>
      <top style="thin">
        <color theme="0"/>
      </top>
      <bottom style="thin">
        <color rgb="FFBCBCBC"/>
      </bottom>
      <diagonal/>
    </border>
    <border>
      <left/>
      <right style="thin">
        <color theme="0"/>
      </right>
      <top style="thin">
        <color theme="0"/>
      </top>
      <bottom style="thin">
        <color rgb="FFBCBCBC"/>
      </bottom>
      <diagonal/>
    </border>
    <border>
      <left style="thin">
        <color theme="0"/>
      </left>
      <right/>
      <top style="thin">
        <color rgb="FFBCBCBC"/>
      </top>
      <bottom/>
      <diagonal/>
    </border>
    <border>
      <left style="thin">
        <color rgb="FFBCBCBC"/>
      </left>
      <right/>
      <top style="thin">
        <color theme="0"/>
      </top>
      <bottom style="thin">
        <color theme="0"/>
      </bottom>
      <diagonal/>
    </border>
    <border>
      <left style="thin">
        <color theme="0"/>
      </left>
      <right/>
      <top/>
      <bottom style="thin">
        <color rgb="FFBCBCBC"/>
      </bottom>
      <diagonal/>
    </border>
    <border>
      <left/>
      <right style="thin">
        <color theme="0"/>
      </right>
      <top/>
      <bottom style="thin">
        <color rgb="FFBCBCBC"/>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7" fillId="7" borderId="0" applyNumberFormat="0" applyBorder="0" applyAlignment="0" applyProtection="0"/>
  </cellStyleXfs>
  <cellXfs count="181">
    <xf numFmtId="0" fontId="0" fillId="0" borderId="0" xfId="0"/>
    <xf numFmtId="0" fontId="7" fillId="0" borderId="1" xfId="0" applyFont="1" applyBorder="1" applyAlignment="1">
      <alignment vertical="center" wrapText="1"/>
    </xf>
    <xf numFmtId="0" fontId="3" fillId="0" borderId="1" xfId="0" applyFont="1" applyBorder="1" applyAlignment="1">
      <alignment vertical="center" wrapText="1"/>
    </xf>
    <xf numFmtId="49" fontId="21" fillId="0" borderId="4" xfId="0" quotePrefix="1" applyNumberFormat="1" applyFont="1" applyBorder="1" applyAlignment="1">
      <alignment horizontal="left" vertical="center" wrapText="1"/>
    </xf>
    <xf numFmtId="0" fontId="10" fillId="0" borderId="7" xfId="0" applyFont="1" applyBorder="1" applyAlignment="1">
      <alignment vertical="center" wrapText="1"/>
    </xf>
    <xf numFmtId="0" fontId="17"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7"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1" fillId="0" borderId="12"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8" fillId="0" borderId="27" xfId="0" applyFont="1" applyBorder="1" applyAlignment="1">
      <alignment horizontal="left" vertical="center" wrapText="1"/>
    </xf>
    <xf numFmtId="0" fontId="18" fillId="0" borderId="11" xfId="0" applyFont="1" applyBorder="1" applyAlignment="1">
      <alignment horizontal="left" vertical="center" wrapText="1"/>
    </xf>
    <xf numFmtId="0" fontId="18" fillId="0" borderId="18" xfId="0" applyFont="1" applyBorder="1" applyAlignment="1">
      <alignment horizontal="left" vertical="center" wrapText="1"/>
    </xf>
    <xf numFmtId="0" fontId="11" fillId="0" borderId="10" xfId="0" applyFont="1" applyBorder="1" applyAlignment="1">
      <alignment horizontal="left" vertical="center" wrapText="1"/>
    </xf>
    <xf numFmtId="0" fontId="11" fillId="0" borderId="26" xfId="0" applyFont="1" applyBorder="1" applyAlignment="1">
      <alignment horizontal="left" vertical="center" wrapText="1"/>
    </xf>
    <xf numFmtId="0" fontId="18" fillId="0" borderId="36" xfId="0" applyFont="1" applyBorder="1" applyAlignment="1">
      <alignment horizontal="left" vertical="center" wrapText="1"/>
    </xf>
    <xf numFmtId="0" fontId="18" fillId="0" borderId="21" xfId="0" applyFont="1" applyBorder="1" applyAlignment="1">
      <alignment horizontal="left" vertical="center" wrapText="1"/>
    </xf>
    <xf numFmtId="0" fontId="18" fillId="0" borderId="40" xfId="0" applyFont="1" applyBorder="1" applyAlignment="1">
      <alignment horizontal="left" vertical="center" wrapText="1"/>
    </xf>
    <xf numFmtId="0" fontId="26" fillId="6" borderId="7" xfId="0" applyFont="1" applyFill="1" applyBorder="1" applyAlignment="1" applyProtection="1">
      <alignment horizontal="center" vertical="center" wrapText="1"/>
      <protection locked="0"/>
    </xf>
    <xf numFmtId="0" fontId="24" fillId="0" borderId="7" xfId="0" applyFont="1" applyBorder="1" applyAlignment="1">
      <alignment horizontal="center" vertical="center" wrapText="1"/>
    </xf>
    <xf numFmtId="0" fontId="32" fillId="0" borderId="7" xfId="0" applyFont="1" applyBorder="1" applyAlignment="1">
      <alignment horizontal="center" vertical="center" wrapText="1"/>
    </xf>
    <xf numFmtId="0" fontId="10" fillId="0" borderId="7" xfId="0" applyFont="1" applyBorder="1" applyAlignment="1">
      <alignment horizontal="left" vertical="center" wrapText="1"/>
    </xf>
    <xf numFmtId="0" fontId="2" fillId="0" borderId="1" xfId="0" applyFont="1" applyBorder="1" applyAlignment="1">
      <alignment vertical="center" wrapText="1"/>
    </xf>
    <xf numFmtId="0" fontId="15" fillId="0" borderId="18" xfId="0" applyFont="1" applyBorder="1" applyAlignment="1">
      <alignment horizontal="center" vertical="center" wrapText="1"/>
    </xf>
    <xf numFmtId="15" fontId="26" fillId="6" borderId="7" xfId="0" applyNumberFormat="1" applyFont="1" applyFill="1" applyBorder="1" applyAlignment="1" applyProtection="1">
      <alignment horizontal="center" vertical="center" wrapText="1"/>
      <protection locked="0"/>
    </xf>
    <xf numFmtId="15" fontId="10" fillId="0" borderId="7" xfId="0" applyNumberFormat="1" applyFont="1" applyBorder="1" applyAlignment="1">
      <alignment horizontal="center" vertical="center" wrapText="1"/>
    </xf>
    <xf numFmtId="10" fontId="10" fillId="0" borderId="7" xfId="2" applyNumberFormat="1" applyFont="1" applyBorder="1" applyAlignment="1">
      <alignment horizontal="center" vertical="center" wrapText="1"/>
    </xf>
    <xf numFmtId="9" fontId="26" fillId="6" borderId="7" xfId="2" applyFont="1" applyFill="1" applyBorder="1" applyAlignment="1" applyProtection="1">
      <alignment horizontal="center" vertical="center" wrapText="1"/>
      <protection locked="0"/>
    </xf>
    <xf numFmtId="10" fontId="33" fillId="0" borderId="7" xfId="0" applyNumberFormat="1" applyFont="1" applyBorder="1" applyAlignment="1">
      <alignment horizontal="center" vertical="center" wrapText="1"/>
    </xf>
    <xf numFmtId="0" fontId="10" fillId="0" borderId="1" xfId="0" applyFont="1" applyBorder="1" applyAlignment="1">
      <alignment vertical="center" wrapText="1"/>
    </xf>
    <xf numFmtId="0" fontId="2" fillId="0" borderId="18" xfId="0" applyFont="1" applyBorder="1" applyAlignment="1">
      <alignment vertical="center" wrapText="1"/>
    </xf>
    <xf numFmtId="9" fontId="10" fillId="0" borderId="7" xfId="2" applyFont="1" applyFill="1" applyBorder="1" applyAlignment="1">
      <alignment horizontal="center" vertical="center" wrapText="1"/>
    </xf>
    <xf numFmtId="10" fontId="10" fillId="0" borderId="7" xfId="0" applyNumberFormat="1" applyFont="1" applyBorder="1" applyAlignment="1">
      <alignment horizontal="center" vertical="center" wrapText="1"/>
    </xf>
    <xf numFmtId="10" fontId="6" fillId="3" borderId="7" xfId="0" applyNumberFormat="1" applyFont="1" applyFill="1" applyBorder="1" applyAlignment="1">
      <alignment horizontal="center" vertical="center" wrapText="1"/>
    </xf>
    <xf numFmtId="165" fontId="10" fillId="0" borderId="7" xfId="1" applyNumberFormat="1" applyFont="1" applyFill="1" applyBorder="1" applyAlignment="1">
      <alignment horizontal="center" vertical="center" wrapText="1"/>
    </xf>
    <xf numFmtId="0" fontId="10" fillId="0" borderId="7" xfId="0" applyFont="1" applyBorder="1" applyAlignment="1">
      <alignment horizontal="right" vertical="center" wrapText="1"/>
    </xf>
    <xf numFmtId="15" fontId="10" fillId="0" borderId="7" xfId="0" applyNumberFormat="1" applyFont="1" applyBorder="1" applyAlignment="1">
      <alignment vertical="center" wrapText="1"/>
    </xf>
    <xf numFmtId="0" fontId="13" fillId="0" borderId="7" xfId="0" applyFont="1" applyBorder="1" applyAlignment="1">
      <alignment horizontal="right" vertical="center" wrapText="1"/>
    </xf>
    <xf numFmtId="0" fontId="10" fillId="0" borderId="27" xfId="0" applyFont="1" applyBorder="1" applyAlignment="1">
      <alignment vertical="center" wrapText="1"/>
    </xf>
    <xf numFmtId="0" fontId="10" fillId="0" borderId="11" xfId="0" applyFont="1" applyBorder="1" applyAlignment="1">
      <alignment vertical="center" wrapText="1"/>
    </xf>
    <xf numFmtId="0" fontId="6" fillId="0" borderId="1" xfId="0" applyFont="1" applyBorder="1" applyAlignment="1">
      <alignment vertical="center" wrapText="1"/>
    </xf>
    <xf numFmtId="0" fontId="10" fillId="0" borderId="10" xfId="0" applyFont="1" applyBorder="1" applyAlignment="1">
      <alignment vertical="center" wrapText="1"/>
    </xf>
    <xf numFmtId="0" fontId="10" fillId="0" borderId="18" xfId="0" applyFont="1" applyBorder="1" applyAlignment="1">
      <alignment vertical="center" wrapText="1"/>
    </xf>
    <xf numFmtId="0" fontId="10" fillId="0" borderId="5" xfId="0" applyFont="1" applyBorder="1" applyAlignment="1">
      <alignment vertical="center" wrapText="1"/>
    </xf>
    <xf numFmtId="0" fontId="10" fillId="0" borderId="4" xfId="0" applyFont="1" applyBorder="1" applyAlignment="1">
      <alignment horizontal="right" vertical="center" wrapText="1"/>
    </xf>
    <xf numFmtId="0" fontId="10" fillId="0" borderId="1" xfId="0" applyFont="1" applyBorder="1" applyAlignment="1">
      <alignment horizontal="right" vertical="center" wrapText="1"/>
    </xf>
    <xf numFmtId="0" fontId="10" fillId="0" borderId="4" xfId="0" applyFont="1" applyBorder="1" applyAlignment="1">
      <alignment vertical="center" wrapText="1"/>
    </xf>
    <xf numFmtId="0" fontId="10" fillId="2" borderId="1" xfId="0" applyFont="1" applyFill="1" applyBorder="1" applyAlignment="1">
      <alignment vertical="center" wrapText="1"/>
    </xf>
    <xf numFmtId="0" fontId="10" fillId="0" borderId="26" xfId="0" applyFont="1" applyBorder="1" applyAlignment="1">
      <alignment vertical="center" wrapText="1"/>
    </xf>
    <xf numFmtId="10" fontId="10" fillId="0" borderId="26" xfId="0" applyNumberFormat="1" applyFont="1" applyBorder="1" applyAlignment="1">
      <alignment horizontal="center" vertical="center" wrapText="1"/>
    </xf>
    <xf numFmtId="10" fontId="10" fillId="0" borderId="27" xfId="0" applyNumberFormat="1" applyFont="1" applyBorder="1" applyAlignment="1">
      <alignment horizontal="center" vertical="center" wrapText="1"/>
    </xf>
    <xf numFmtId="10" fontId="10" fillId="0" borderId="29" xfId="0" applyNumberFormat="1" applyFont="1" applyBorder="1" applyAlignment="1">
      <alignment horizontal="center" vertical="center" wrapText="1"/>
    </xf>
    <xf numFmtId="10" fontId="10" fillId="0" borderId="11" xfId="0" applyNumberFormat="1" applyFont="1" applyBorder="1" applyAlignment="1">
      <alignment horizontal="center" vertical="center" wrapText="1"/>
    </xf>
    <xf numFmtId="0" fontId="9" fillId="0" borderId="27" xfId="0" applyFont="1" applyBorder="1" applyAlignment="1">
      <alignment horizontal="left" vertical="center" wrapText="1"/>
    </xf>
    <xf numFmtId="0" fontId="9" fillId="0" borderId="11" xfId="0" applyFont="1" applyBorder="1" applyAlignment="1">
      <alignment horizontal="left" vertical="center" wrapText="1"/>
    </xf>
    <xf numFmtId="0" fontId="9" fillId="0" borderId="26" xfId="0" applyFont="1" applyBorder="1" applyAlignment="1">
      <alignment horizontal="left" vertical="center" wrapText="1"/>
    </xf>
    <xf numFmtId="0" fontId="9" fillId="0" borderId="18" xfId="0" applyFont="1" applyBorder="1" applyAlignment="1">
      <alignment horizontal="left" vertical="center" wrapText="1"/>
    </xf>
    <xf numFmtId="9" fontId="10" fillId="0" borderId="27" xfId="2" applyFont="1" applyFill="1" applyBorder="1" applyAlignment="1" applyProtection="1">
      <alignment horizontal="center" vertical="center" wrapText="1"/>
      <protection locked="0"/>
    </xf>
    <xf numFmtId="0" fontId="10" fillId="0" borderId="28" xfId="0" applyFont="1" applyBorder="1" applyAlignment="1">
      <alignment horizontal="left" vertical="center" wrapText="1"/>
    </xf>
    <xf numFmtId="9" fontId="10" fillId="0" borderId="11" xfId="2" applyFont="1" applyFill="1" applyBorder="1" applyAlignment="1">
      <alignment horizontal="center" vertical="center" wrapText="1"/>
    </xf>
    <xf numFmtId="49" fontId="9" fillId="0" borderId="19" xfId="0" quotePrefix="1" applyNumberFormat="1" applyFont="1" applyBorder="1" applyAlignment="1">
      <alignment horizontal="left" vertical="center" wrapText="1"/>
    </xf>
    <xf numFmtId="0" fontId="10" fillId="0" borderId="41" xfId="0" applyFont="1" applyBorder="1" applyAlignment="1">
      <alignment vertical="center" wrapText="1"/>
    </xf>
    <xf numFmtId="0" fontId="10" fillId="0" borderId="8" xfId="0" applyFont="1" applyBorder="1" applyAlignment="1">
      <alignment vertical="center" wrapText="1"/>
    </xf>
    <xf numFmtId="0" fontId="10" fillId="0" borderId="37" xfId="0" applyFont="1" applyBorder="1" applyAlignment="1">
      <alignment vertical="center" wrapText="1"/>
    </xf>
    <xf numFmtId="0" fontId="10" fillId="0" borderId="35" xfId="0" applyFont="1" applyBorder="1" applyAlignment="1">
      <alignment vertical="center" wrapText="1"/>
    </xf>
    <xf numFmtId="0" fontId="10" fillId="0" borderId="2" xfId="0" applyFont="1" applyBorder="1" applyAlignment="1">
      <alignment vertical="center" wrapText="1"/>
    </xf>
    <xf numFmtId="10" fontId="10" fillId="0" borderId="18" xfId="0" applyNumberFormat="1" applyFont="1" applyBorder="1" applyAlignment="1">
      <alignment horizontal="center" vertical="center" wrapText="1"/>
    </xf>
    <xf numFmtId="0" fontId="10" fillId="0" borderId="34" xfId="0" applyFont="1" applyBorder="1" applyAlignment="1">
      <alignment vertical="center" wrapText="1"/>
    </xf>
    <xf numFmtId="0" fontId="10" fillId="0" borderId="0" xfId="0" applyFont="1" applyAlignment="1">
      <alignment vertical="center" wrapText="1"/>
    </xf>
    <xf numFmtId="0" fontId="10" fillId="0" borderId="33" xfId="0" applyFont="1" applyBorder="1" applyAlignment="1">
      <alignment vertical="center" wrapText="1"/>
    </xf>
    <xf numFmtId="0" fontId="10" fillId="0" borderId="26" xfId="0" applyFont="1" applyBorder="1" applyAlignment="1">
      <alignment horizontal="center" vertical="center" wrapText="1"/>
    </xf>
    <xf numFmtId="0" fontId="10" fillId="0" borderId="18" xfId="0" applyFont="1" applyBorder="1" applyAlignment="1">
      <alignment horizontal="center" vertical="center" wrapText="1"/>
    </xf>
    <xf numFmtId="165" fontId="10" fillId="0" borderId="38" xfId="1" applyNumberFormat="1" applyFont="1" applyFill="1" applyBorder="1" applyAlignment="1">
      <alignment horizontal="center" vertical="center" wrapText="1"/>
    </xf>
    <xf numFmtId="0" fontId="10" fillId="0" borderId="32" xfId="0" applyFont="1" applyBorder="1" applyAlignment="1">
      <alignment vertical="center" wrapText="1"/>
    </xf>
    <xf numFmtId="0" fontId="10" fillId="0" borderId="39" xfId="0" applyFont="1" applyBorder="1" applyAlignment="1">
      <alignment vertical="center" wrapText="1"/>
    </xf>
    <xf numFmtId="0" fontId="10" fillId="0" borderId="31" xfId="0" applyFont="1" applyBorder="1" applyAlignment="1">
      <alignment vertical="center" wrapText="1"/>
    </xf>
    <xf numFmtId="165" fontId="10" fillId="0" borderId="26" xfId="1"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17" xfId="0" applyFont="1" applyBorder="1" applyAlignment="1">
      <alignment vertical="center" wrapText="1"/>
    </xf>
    <xf numFmtId="0" fontId="10" fillId="0" borderId="17" xfId="0" applyFont="1" applyBorder="1" applyAlignment="1">
      <alignment vertical="center" wrapText="1"/>
    </xf>
    <xf numFmtId="0" fontId="13" fillId="0" borderId="17" xfId="0" applyFont="1" applyBorder="1" applyAlignment="1">
      <alignment horizontal="center" vertical="center" wrapText="1"/>
    </xf>
    <xf numFmtId="0" fontId="18" fillId="0" borderId="17" xfId="0" applyFont="1" applyBorder="1" applyAlignment="1">
      <alignment horizontal="right" vertical="center" wrapText="1"/>
    </xf>
    <xf numFmtId="0" fontId="37" fillId="7" borderId="4" xfId="3" applyBorder="1" applyAlignment="1">
      <alignment vertical="center" wrapText="1"/>
    </xf>
    <xf numFmtId="0" fontId="13" fillId="0" borderId="1" xfId="0" applyFont="1" applyBorder="1" applyAlignment="1">
      <alignment horizontal="center" vertical="center" wrapText="1"/>
    </xf>
    <xf numFmtId="9" fontId="10" fillId="0" borderId="1" xfId="2" applyFont="1" applyFill="1" applyBorder="1" applyAlignment="1">
      <alignment horizontal="center" vertical="center" wrapText="1"/>
    </xf>
    <xf numFmtId="0" fontId="10" fillId="0" borderId="1" xfId="0" applyFont="1" applyBorder="1" applyAlignment="1">
      <alignment horizontal="center" vertical="center" wrapText="1"/>
    </xf>
    <xf numFmtId="49" fontId="18" fillId="0" borderId="7" xfId="0" applyNumberFormat="1" applyFont="1" applyBorder="1" applyAlignment="1">
      <alignment vertical="center" wrapText="1"/>
    </xf>
    <xf numFmtId="0" fontId="34" fillId="0" borderId="1" xfId="0" applyFont="1" applyBorder="1" applyAlignment="1">
      <alignment horizontal="left" vertical="center" wrapText="1"/>
    </xf>
    <xf numFmtId="49" fontId="18" fillId="0" borderId="18"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18" fillId="0" borderId="28" xfId="0" applyNumberFormat="1"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22" fillId="4" borderId="14"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18" fillId="0" borderId="7" xfId="0" applyFont="1" applyBorder="1" applyAlignment="1">
      <alignment vertical="center" wrapText="1"/>
    </xf>
    <xf numFmtId="0" fontId="18" fillId="0" borderId="7" xfId="0" applyFont="1" applyBorder="1" applyAlignment="1">
      <alignment horizontal="left" vertical="center" wrapText="1"/>
    </xf>
    <xf numFmtId="0" fontId="10" fillId="0" borderId="7" xfId="0" applyFont="1" applyBorder="1" applyAlignment="1">
      <alignment horizontal="left" vertical="center" wrapText="1"/>
    </xf>
    <xf numFmtId="0" fontId="11" fillId="0" borderId="19" xfId="0" applyFont="1" applyBorder="1" applyAlignment="1">
      <alignment horizontal="right" vertical="center" wrapText="1"/>
    </xf>
    <xf numFmtId="0" fontId="11" fillId="0" borderId="20" xfId="0" applyFont="1" applyBorder="1" applyAlignment="1">
      <alignment horizontal="right" vertical="center" wrapText="1"/>
    </xf>
    <xf numFmtId="0" fontId="11" fillId="0" borderId="21" xfId="0" applyFont="1" applyBorder="1" applyAlignment="1">
      <alignment horizontal="right" vertical="center" wrapText="1"/>
    </xf>
    <xf numFmtId="0" fontId="11" fillId="0" borderId="15" xfId="0" applyFont="1" applyBorder="1" applyAlignment="1">
      <alignment horizontal="right" vertical="center" wrapText="1"/>
    </xf>
    <xf numFmtId="0" fontId="11" fillId="0" borderId="16" xfId="0" applyFont="1" applyBorder="1" applyAlignment="1">
      <alignment horizontal="right" vertical="center" wrapText="1"/>
    </xf>
    <xf numFmtId="0" fontId="11" fillId="0" borderId="22" xfId="0" applyFont="1" applyBorder="1" applyAlignment="1">
      <alignment horizontal="right" vertical="center" wrapText="1"/>
    </xf>
    <xf numFmtId="0" fontId="13" fillId="0" borderId="10" xfId="0" applyFont="1" applyBorder="1" applyAlignment="1">
      <alignment horizontal="center" vertical="center" wrapText="1"/>
    </xf>
    <xf numFmtId="0" fontId="13" fillId="0" borderId="2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26" fillId="6" borderId="13" xfId="0" applyFont="1" applyFill="1" applyBorder="1" applyAlignment="1" applyProtection="1">
      <alignment horizontal="left" vertical="center" wrapText="1"/>
      <protection locked="0"/>
    </xf>
    <xf numFmtId="0" fontId="29" fillId="6" borderId="7" xfId="0" applyFont="1" applyFill="1" applyBorder="1" applyAlignment="1" applyProtection="1">
      <alignment horizontal="left" vertical="center" wrapText="1"/>
      <protection locked="0"/>
    </xf>
    <xf numFmtId="0" fontId="26" fillId="6" borderId="7" xfId="0" applyFont="1" applyFill="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28" fillId="6" borderId="7" xfId="0" applyFont="1" applyFill="1" applyBorder="1" applyAlignment="1" applyProtection="1">
      <alignment horizontal="left" vertical="center" wrapText="1"/>
      <protection locked="0"/>
    </xf>
    <xf numFmtId="0" fontId="10" fillId="0" borderId="10" xfId="0" applyFont="1" applyBorder="1" applyAlignment="1">
      <alignment horizontal="right" vertical="center" wrapText="1"/>
    </xf>
    <xf numFmtId="0" fontId="10" fillId="0" borderId="11" xfId="0" applyFont="1" applyBorder="1" applyAlignment="1">
      <alignment horizontal="right" vertical="center" wrapText="1"/>
    </xf>
    <xf numFmtId="0" fontId="10" fillId="0" borderId="12" xfId="0" applyFont="1" applyBorder="1" applyAlignment="1">
      <alignment horizontal="right" vertical="center" wrapText="1"/>
    </xf>
    <xf numFmtId="0" fontId="9" fillId="0" borderId="7" xfId="0" applyFont="1" applyBorder="1" applyAlignment="1">
      <alignment horizontal="left" vertical="center" wrapText="1"/>
    </xf>
    <xf numFmtId="0" fontId="11" fillId="0" borderId="7" xfId="0" applyFont="1" applyBorder="1" applyAlignment="1">
      <alignment horizontal="left" vertical="center" wrapText="1"/>
    </xf>
    <xf numFmtId="0" fontId="2" fillId="0" borderId="18" xfId="0" applyFont="1" applyBorder="1" applyAlignment="1">
      <alignment horizontal="center" vertical="center" wrapText="1"/>
    </xf>
    <xf numFmtId="0" fontId="2" fillId="0" borderId="7"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38" fillId="6" borderId="7" xfId="0" applyFont="1" applyFill="1" applyBorder="1" applyAlignment="1" applyProtection="1">
      <alignment horizontal="left" vertical="center" wrapText="1"/>
      <protection locked="0"/>
    </xf>
    <xf numFmtId="0" fontId="30" fillId="0" borderId="7" xfId="0"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0" fontId="26" fillId="6" borderId="7" xfId="0" applyFont="1" applyFill="1" applyBorder="1" applyAlignment="1" applyProtection="1">
      <alignment horizontal="left" vertical="center" wrapText="1"/>
      <protection locked="0"/>
    </xf>
    <xf numFmtId="0" fontId="24" fillId="0" borderId="7" xfId="0" applyFont="1" applyBorder="1" applyAlignment="1" applyProtection="1">
      <alignment horizontal="center" vertical="center" wrapText="1"/>
      <protection locked="0"/>
    </xf>
    <xf numFmtId="0" fontId="25" fillId="5" borderId="7" xfId="0" applyFont="1" applyFill="1" applyBorder="1" applyAlignment="1">
      <alignment horizontal="center" vertical="center" wrapText="1"/>
    </xf>
    <xf numFmtId="0" fontId="27" fillId="0" borderId="7" xfId="0" applyFont="1" applyBorder="1" applyAlignment="1">
      <alignment horizontal="center"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left" vertical="center" wrapText="1"/>
    </xf>
    <xf numFmtId="0" fontId="39" fillId="6" borderId="7" xfId="0" applyFont="1" applyFill="1" applyBorder="1" applyAlignment="1" applyProtection="1">
      <alignment horizontal="left" vertical="center" wrapText="1"/>
      <protection locked="0"/>
    </xf>
    <xf numFmtId="0" fontId="8" fillId="0" borderId="42" xfId="0" applyFont="1" applyBorder="1" applyAlignment="1">
      <alignment horizontal="left" vertical="center" wrapText="1"/>
    </xf>
    <xf numFmtId="0" fontId="8" fillId="0" borderId="16" xfId="0" applyFont="1" applyBorder="1" applyAlignment="1">
      <alignment horizontal="left" vertical="center" wrapText="1"/>
    </xf>
    <xf numFmtId="0" fontId="8" fillId="0" borderId="43" xfId="0" applyFont="1" applyBorder="1" applyAlignment="1">
      <alignment horizontal="left" vertical="center" wrapText="1"/>
    </xf>
    <xf numFmtId="0" fontId="14" fillId="0" borderId="10" xfId="0" applyFont="1" applyBorder="1" applyAlignment="1">
      <alignment horizontal="left" vertical="center" wrapText="1"/>
    </xf>
    <xf numFmtId="0" fontId="13" fillId="0" borderId="18" xfId="0" applyFont="1" applyBorder="1" applyAlignment="1">
      <alignment horizontal="center" vertical="center" wrapText="1"/>
    </xf>
    <xf numFmtId="0" fontId="13" fillId="0" borderId="2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8" fillId="0" borderId="11" xfId="0" applyFont="1" applyBorder="1" applyAlignment="1">
      <alignment horizontal="right" vertical="center" wrapText="1"/>
    </xf>
    <xf numFmtId="0" fontId="18" fillId="0" borderId="12" xfId="0" applyFont="1" applyBorder="1" applyAlignment="1">
      <alignment horizontal="right" vertical="center" wrapText="1"/>
    </xf>
    <xf numFmtId="0" fontId="13" fillId="0" borderId="26"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7" xfId="0" applyFont="1" applyBorder="1" applyAlignment="1">
      <alignment horizontal="left" vertical="center" wrapText="1"/>
    </xf>
    <xf numFmtId="0" fontId="26" fillId="6" borderId="14" xfId="0" applyFont="1" applyFill="1" applyBorder="1" applyAlignment="1" applyProtection="1">
      <alignment horizontal="left" vertical="center" wrapText="1"/>
      <protection locked="0"/>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30" xfId="0" applyFont="1" applyBorder="1" applyAlignment="1">
      <alignment horizontal="left" vertical="top" wrapText="1"/>
    </xf>
    <xf numFmtId="0" fontId="9" fillId="0" borderId="0" xfId="0" applyFont="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49" fontId="13" fillId="0" borderId="2"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49" fontId="21" fillId="0" borderId="5" xfId="0" applyNumberFormat="1" applyFont="1" applyBorder="1" applyAlignment="1">
      <alignment horizontal="center" wrapText="1"/>
    </xf>
    <xf numFmtId="49" fontId="21" fillId="0" borderId="6" xfId="0" applyNumberFormat="1" applyFont="1" applyBorder="1" applyAlignment="1">
      <alignment horizont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center" vertical="center" wrapText="1"/>
    </xf>
  </cellXfs>
  <cellStyles count="4">
    <cellStyle name="Huono" xfId="3" builtinId="27"/>
    <cellStyle name="Normaali" xfId="0" builtinId="0"/>
    <cellStyle name="Pilkku" xfId="1" builtinId="3"/>
    <cellStyle name="Prosenttia" xfId="2" builtinId="5"/>
  </cellStyles>
  <dxfs count="28">
    <dxf>
      <font>
        <color theme="0"/>
      </font>
      <fill>
        <patternFill>
          <bgColor rgb="FF6DB650"/>
        </patternFill>
      </fill>
    </dxf>
    <dxf>
      <font>
        <color theme="0"/>
      </font>
      <fill>
        <patternFill>
          <bgColor rgb="FFE64B3D"/>
        </patternFill>
      </fill>
    </dxf>
    <dxf>
      <font>
        <b/>
        <i val="0"/>
        <strike val="0"/>
        <color rgb="FF6DB650"/>
      </font>
      <fill>
        <patternFill patternType="none">
          <bgColor auto="1"/>
        </patternFill>
      </fill>
      <border>
        <left style="thin">
          <color rgb="FF6DB650"/>
        </left>
        <right style="thin">
          <color rgb="FF6DB650"/>
        </right>
        <top style="thin">
          <color rgb="FF6DB650"/>
        </top>
        <bottom style="thin">
          <color rgb="FF6DB650"/>
        </bottom>
      </border>
    </dxf>
    <dxf>
      <font>
        <b/>
        <i val="0"/>
        <strike val="0"/>
        <color rgb="FFE64B3D"/>
      </font>
      <fill>
        <patternFill patternType="none">
          <bgColor auto="1"/>
        </patternFill>
      </fill>
      <border>
        <left style="thin">
          <color rgb="FFE64B3D"/>
        </left>
        <right style="thin">
          <color rgb="FFE64B3D"/>
        </right>
        <top style="thin">
          <color rgb="FFE64B3D"/>
        </top>
        <bottom style="thin">
          <color rgb="FFE64B3D"/>
        </bottom>
      </border>
    </dxf>
    <dxf>
      <font>
        <color theme="0"/>
      </font>
      <fill>
        <patternFill>
          <bgColor theme="0"/>
        </patternFill>
      </fill>
    </dxf>
    <dxf>
      <font>
        <color rgb="FFBCBCBC"/>
      </font>
      <fill>
        <patternFill patternType="none">
          <bgColor auto="1"/>
        </patternFill>
      </fill>
    </dxf>
    <dxf>
      <font>
        <color rgb="FFBCBCBC"/>
      </font>
      <fill>
        <patternFill patternType="none">
          <bgColor auto="1"/>
        </patternFill>
      </fill>
    </dxf>
    <dxf>
      <font>
        <color rgb="FFBCBCBC"/>
      </font>
      <fill>
        <patternFill patternType="none">
          <bgColor auto="1"/>
        </patternFill>
      </fill>
    </dxf>
    <dxf>
      <font>
        <color rgb="FFBCBCBC"/>
      </font>
      <fill>
        <patternFill patternType="none">
          <bgColor auto="1"/>
        </patternFill>
      </fill>
    </dxf>
    <dxf>
      <font>
        <color theme="0"/>
      </font>
    </dxf>
    <dxf>
      <font>
        <color rgb="FFBCBCBC"/>
      </font>
      <fill>
        <patternFill patternType="none">
          <bgColor auto="1"/>
        </patternFill>
      </fill>
    </dxf>
    <dxf>
      <font>
        <color rgb="FFBCBCBC"/>
      </font>
      <fill>
        <patternFill patternType="none">
          <bgColor auto="1"/>
        </patternFill>
      </fill>
    </dxf>
    <dxf>
      <font>
        <color rgb="FFBCBCBC"/>
      </font>
      <fill>
        <patternFill patternType="none">
          <bgColor auto="1"/>
        </patternFill>
      </fill>
      <border>
        <left/>
        <right/>
        <top/>
        <bottom/>
      </border>
    </dxf>
    <dxf>
      <font>
        <color rgb="FFBCBCBC"/>
      </font>
      <fill>
        <patternFill patternType="none">
          <bgColor auto="1"/>
        </patternFill>
      </fill>
      <border>
        <left/>
        <right/>
        <top/>
        <bottom/>
      </border>
    </dxf>
    <dxf>
      <font>
        <color theme="0"/>
      </font>
    </dxf>
    <dxf>
      <font>
        <color theme="0"/>
      </font>
    </dxf>
    <dxf>
      <font>
        <color theme="0"/>
      </font>
    </dxf>
    <dxf>
      <font>
        <color theme="0"/>
      </font>
    </dxf>
    <dxf>
      <font>
        <strike val="0"/>
        <color rgb="FF6DB650"/>
      </font>
      <border>
        <left style="thin">
          <color rgb="FF6DB650"/>
        </left>
        <right style="thin">
          <color rgb="FF6DB650"/>
        </right>
        <top style="thin">
          <color rgb="FF6DB650"/>
        </top>
        <bottom style="thin">
          <color rgb="FF6DB650"/>
        </bottom>
      </border>
    </dxf>
    <dxf>
      <font>
        <color rgb="FF6DB650"/>
      </font>
      <border>
        <left style="thin">
          <color rgb="FF6DB650"/>
        </left>
        <right style="thin">
          <color rgb="FF6DB650"/>
        </right>
        <top style="thin">
          <color rgb="FF6DB650"/>
        </top>
        <bottom style="thin">
          <color rgb="FF6DB650"/>
        </bottom>
      </border>
    </dxf>
    <dxf>
      <font>
        <strike val="0"/>
        <color rgb="FFE64B3D"/>
      </font>
      <border>
        <left style="thin">
          <color rgb="FFE64B3D"/>
        </left>
        <right style="thin">
          <color rgb="FFE64B3D"/>
        </right>
        <top style="thin">
          <color rgb="FFE64B3D"/>
        </top>
        <bottom style="thin">
          <color rgb="FFE64B3D"/>
        </bottom>
      </border>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626262"/>
      <color rgb="FFBCBCBC"/>
      <color rgb="FF51A1AA"/>
      <color rgb="FF246C60"/>
      <color rgb="FF1E1E1E"/>
      <color rgb="FF336483"/>
      <color rgb="FFF8FBF6"/>
      <color rgb="FF6DB650"/>
      <color rgb="FFE64B3D"/>
      <color rgb="FFFAB1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165100</xdr:colOff>
      <xdr:row>54</xdr:row>
      <xdr:rowOff>190500</xdr:rowOff>
    </xdr:from>
    <xdr:to>
      <xdr:col>4</xdr:col>
      <xdr:colOff>279400</xdr:colOff>
      <xdr:row>60</xdr:row>
      <xdr:rowOff>12699</xdr:rowOff>
    </xdr:to>
    <xdr:sp macro="" textlink="">
      <xdr:nvSpPr>
        <xdr:cNvPr id="2" name="Geschweifte Klammer rechts 1">
          <a:extLst>
            <a:ext uri="{FF2B5EF4-FFF2-40B4-BE49-F238E27FC236}">
              <a16:creationId xmlns:a16="http://schemas.microsoft.com/office/drawing/2014/main" id="{9ECC13F3-3621-4B40-8BF0-EA55A1A882D3}"/>
            </a:ext>
          </a:extLst>
        </xdr:cNvPr>
        <xdr:cNvSpPr/>
      </xdr:nvSpPr>
      <xdr:spPr>
        <a:xfrm>
          <a:off x="7311736" y="23189045"/>
          <a:ext cx="114300" cy="953654"/>
        </a:xfrm>
        <a:prstGeom prst="rightBrace">
          <a:avLst/>
        </a:prstGeom>
        <a:ln>
          <a:solidFill>
            <a:srgbClr val="246C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oneCellAnchor>
    <xdr:from>
      <xdr:col>4</xdr:col>
      <xdr:colOff>269386</xdr:colOff>
      <xdr:row>57</xdr:row>
      <xdr:rowOff>130663</xdr:rowOff>
    </xdr:from>
    <xdr:ext cx="1581395" cy="256160"/>
    <xdr:sp macro="" textlink="">
      <xdr:nvSpPr>
        <xdr:cNvPr id="3" name="Textfeld 2">
          <a:extLst>
            <a:ext uri="{FF2B5EF4-FFF2-40B4-BE49-F238E27FC236}">
              <a16:creationId xmlns:a16="http://schemas.microsoft.com/office/drawing/2014/main" id="{9C475F9B-ADDE-44E7-97B5-155F0DBE05FE}"/>
            </a:ext>
          </a:extLst>
        </xdr:cNvPr>
        <xdr:cNvSpPr txBox="1"/>
      </xdr:nvSpPr>
      <xdr:spPr>
        <a:xfrm>
          <a:off x="7434303" y="49512496"/>
          <a:ext cx="1581395" cy="256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b="0" i="0">
              <a:solidFill>
                <a:srgbClr val="246C60"/>
              </a:solidFill>
              <a:latin typeface="Trebuchet MS" panose="020B0703020202090204" pitchFamily="34" charset="0"/>
            </a:rPr>
            <a:t>Arviointijakson</a:t>
          </a:r>
          <a:r>
            <a:rPr lang="de-CH" sz="1100" b="0" i="0" baseline="0">
              <a:solidFill>
                <a:srgbClr val="246C60"/>
              </a:solidFill>
              <a:latin typeface="Trebuchet MS" panose="020B0703020202090204" pitchFamily="34" charset="0"/>
            </a:rPr>
            <a:t> aikana</a:t>
          </a:r>
          <a:endParaRPr lang="de-CH" sz="1100" b="0" i="0">
            <a:solidFill>
              <a:srgbClr val="246C60"/>
            </a:solidFill>
            <a:latin typeface="Trebuchet MS" panose="020B0703020202090204" pitchFamily="34" charset="0"/>
          </a:endParaRPr>
        </a:p>
      </xdr:txBody>
    </xdr:sp>
    <xdr:clientData/>
  </xdr:oneCellAnchor>
  <xdr:twoCellAnchor editAs="oneCell">
    <xdr:from>
      <xdr:col>6</xdr:col>
      <xdr:colOff>757787</xdr:colOff>
      <xdr:row>100</xdr:row>
      <xdr:rowOff>13138</xdr:rowOff>
    </xdr:from>
    <xdr:to>
      <xdr:col>7</xdr:col>
      <xdr:colOff>768131</xdr:colOff>
      <xdr:row>100</xdr:row>
      <xdr:rowOff>302173</xdr:rowOff>
    </xdr:to>
    <xdr:pic>
      <xdr:nvPicPr>
        <xdr:cNvPr id="6" name="Grafik 5" descr="Creative Commons Lizenzvertrag">
          <a:extLst>
            <a:ext uri="{FF2B5EF4-FFF2-40B4-BE49-F238E27FC236}">
              <a16:creationId xmlns:a16="http://schemas.microsoft.com/office/drawing/2014/main" id="{8EB41885-37DE-4EA0-A24A-E8B646E8A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4084998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16F8E-F382-4A48-ABDC-F2EE206C3456}">
  <sheetPr>
    <pageSetUpPr fitToPage="1"/>
  </sheetPr>
  <dimension ref="A1:U107"/>
  <sheetViews>
    <sheetView tabSelected="1" topLeftCell="A43" zoomScale="80" zoomScaleNormal="80" workbookViewId="0">
      <selection activeCell="E44" sqref="E44:H44"/>
    </sheetView>
  </sheetViews>
  <sheetFormatPr defaultColWidth="0" defaultRowHeight="16.5" zeroHeight="1" x14ac:dyDescent="0.25"/>
  <cols>
    <col min="1" max="1" width="5.7109375" style="25" customWidth="1"/>
    <col min="2" max="2" width="55.85546875" style="25" customWidth="1"/>
    <col min="3" max="3" width="15.42578125" style="25" customWidth="1"/>
    <col min="4" max="4" width="15.7109375" style="25" customWidth="1"/>
    <col min="5" max="5" width="23.5703125" style="25" customWidth="1"/>
    <col min="6" max="6" width="9.85546875" style="25" customWidth="1"/>
    <col min="7" max="7" width="10.85546875" style="25" customWidth="1"/>
    <col min="8" max="8" width="33.7109375" style="25" customWidth="1"/>
    <col min="9" max="9" width="39.140625" style="32" customWidth="1"/>
    <col min="10" max="10" width="7.42578125" style="25" customWidth="1"/>
    <col min="11" max="15" width="5.7109375" style="25" customWidth="1"/>
    <col min="16" max="21" width="0" style="25" hidden="1" customWidth="1"/>
    <col min="22" max="16384" width="10.85546875" style="25" hidden="1"/>
  </cols>
  <sheetData>
    <row r="1" spans="1:15" ht="50.1" customHeight="1" x14ac:dyDescent="0.25">
      <c r="A1" s="143" t="s">
        <v>0</v>
      </c>
      <c r="B1" s="144"/>
      <c r="C1" s="144"/>
      <c r="D1" s="145"/>
      <c r="E1" s="33"/>
      <c r="F1" s="135" t="s">
        <v>1</v>
      </c>
      <c r="G1" s="135"/>
      <c r="H1" s="135"/>
      <c r="I1" s="85" t="s">
        <v>2</v>
      </c>
      <c r="J1" s="32"/>
      <c r="K1" s="32"/>
      <c r="L1" s="32"/>
      <c r="M1" s="32"/>
      <c r="N1" s="32"/>
      <c r="O1" s="32"/>
    </row>
    <row r="2" spans="1:15" ht="54.95" customHeight="1" x14ac:dyDescent="0.25">
      <c r="A2" s="137" t="s">
        <v>3</v>
      </c>
      <c r="B2" s="138"/>
      <c r="C2" s="138"/>
      <c r="D2" s="138"/>
      <c r="E2" s="139"/>
      <c r="F2" s="136" t="s">
        <v>4</v>
      </c>
      <c r="G2" s="136"/>
      <c r="H2" s="136"/>
      <c r="I2" s="47"/>
      <c r="J2" s="48"/>
      <c r="K2" s="48"/>
      <c r="L2" s="32"/>
      <c r="M2" s="32"/>
      <c r="N2" s="32"/>
      <c r="O2" s="32"/>
    </row>
    <row r="3" spans="1:15" ht="27.75" customHeight="1" x14ac:dyDescent="0.25">
      <c r="A3" s="146"/>
      <c r="B3" s="138"/>
      <c r="C3" s="138"/>
      <c r="D3" s="138"/>
      <c r="E3" s="138"/>
      <c r="F3" s="138"/>
      <c r="G3" s="138"/>
      <c r="H3" s="139"/>
      <c r="I3" s="47"/>
      <c r="J3" s="48"/>
      <c r="K3" s="48"/>
      <c r="L3" s="32"/>
      <c r="M3" s="32"/>
      <c r="N3" s="32"/>
      <c r="O3" s="32"/>
    </row>
    <row r="4" spans="1:15" ht="24.95" customHeight="1" x14ac:dyDescent="0.25">
      <c r="A4" s="141"/>
      <c r="B4" s="141"/>
      <c r="C4" s="140"/>
      <c r="D4" s="140"/>
      <c r="E4" s="140"/>
      <c r="F4" s="140"/>
      <c r="G4" s="140"/>
      <c r="H4" s="140"/>
      <c r="I4" s="49"/>
      <c r="J4" s="32"/>
      <c r="K4" s="32"/>
      <c r="L4" s="32"/>
      <c r="M4" s="32"/>
      <c r="N4" s="32"/>
      <c r="O4" s="32"/>
    </row>
    <row r="5" spans="1:15" ht="24.75" customHeight="1" x14ac:dyDescent="0.25">
      <c r="A5" s="121"/>
      <c r="B5" s="121"/>
      <c r="C5" s="121"/>
      <c r="D5" s="121"/>
      <c r="E5" s="121"/>
      <c r="F5" s="121"/>
      <c r="G5" s="121"/>
      <c r="H5" s="121"/>
      <c r="I5" s="49"/>
      <c r="J5" s="32"/>
      <c r="K5" s="32"/>
      <c r="L5" s="50"/>
      <c r="M5" s="32"/>
      <c r="N5" s="32"/>
      <c r="O5" s="32"/>
    </row>
    <row r="6" spans="1:15" ht="24.95" customHeight="1" x14ac:dyDescent="0.25">
      <c r="A6" s="97" t="s">
        <v>5</v>
      </c>
      <c r="B6" s="97"/>
      <c r="C6" s="97"/>
      <c r="D6" s="97"/>
      <c r="E6" s="97"/>
      <c r="F6" s="97"/>
      <c r="G6" s="97"/>
      <c r="H6" s="97"/>
      <c r="I6" s="49"/>
      <c r="J6" s="32"/>
      <c r="K6" s="32"/>
      <c r="L6" s="32"/>
      <c r="M6" s="32"/>
      <c r="N6" s="32"/>
      <c r="O6" s="32"/>
    </row>
    <row r="7" spans="1:15" ht="39.950000000000003" customHeight="1" x14ac:dyDescent="0.25">
      <c r="A7" s="24" t="s">
        <v>6</v>
      </c>
      <c r="B7" s="4" t="s">
        <v>7</v>
      </c>
      <c r="C7" s="130" t="s">
        <v>8</v>
      </c>
      <c r="D7" s="130"/>
      <c r="E7" s="130"/>
      <c r="F7" s="130"/>
      <c r="G7" s="130"/>
      <c r="H7" s="130"/>
      <c r="I7" s="49"/>
      <c r="J7" s="32"/>
      <c r="K7" s="32"/>
      <c r="L7" s="32"/>
      <c r="M7" s="32"/>
      <c r="N7" s="32"/>
      <c r="O7" s="32"/>
    </row>
    <row r="8" spans="1:15" ht="24.95" customHeight="1" x14ac:dyDescent="0.25">
      <c r="A8" s="24" t="s">
        <v>9</v>
      </c>
      <c r="B8" s="4" t="s">
        <v>10</v>
      </c>
      <c r="C8" s="130" t="s">
        <v>11</v>
      </c>
      <c r="D8" s="130"/>
      <c r="E8" s="130"/>
      <c r="F8" s="130"/>
      <c r="G8" s="130"/>
      <c r="H8" s="130"/>
      <c r="I8" s="49"/>
      <c r="J8" s="32"/>
      <c r="K8" s="32"/>
      <c r="L8" s="32"/>
      <c r="M8" s="32"/>
      <c r="N8" s="32"/>
      <c r="O8" s="32"/>
    </row>
    <row r="9" spans="1:15" ht="39.950000000000003" customHeight="1" x14ac:dyDescent="0.25">
      <c r="A9" s="24" t="s">
        <v>12</v>
      </c>
      <c r="B9" s="4" t="s">
        <v>13</v>
      </c>
      <c r="C9" s="130" t="s">
        <v>14</v>
      </c>
      <c r="D9" s="130"/>
      <c r="E9" s="130"/>
      <c r="F9" s="130"/>
      <c r="G9" s="130"/>
      <c r="H9" s="130"/>
      <c r="I9" s="49"/>
      <c r="J9" s="32"/>
      <c r="K9" s="32"/>
      <c r="L9" s="32"/>
      <c r="M9" s="32"/>
      <c r="N9" s="32"/>
      <c r="O9" s="32"/>
    </row>
    <row r="10" spans="1:15" ht="24.95" customHeight="1" x14ac:dyDescent="0.25">
      <c r="A10" s="24" t="s">
        <v>15</v>
      </c>
      <c r="B10" s="4" t="s">
        <v>16</v>
      </c>
      <c r="C10" s="130" t="s">
        <v>17</v>
      </c>
      <c r="D10" s="130"/>
      <c r="E10" s="130"/>
      <c r="F10" s="130"/>
      <c r="G10" s="130"/>
      <c r="H10" s="130"/>
      <c r="I10" s="49"/>
      <c r="J10" s="32"/>
      <c r="K10" s="32"/>
      <c r="L10" s="32"/>
      <c r="M10" s="32"/>
      <c r="N10" s="32"/>
      <c r="O10" s="32"/>
    </row>
    <row r="11" spans="1:15" ht="82.5" customHeight="1" x14ac:dyDescent="0.25">
      <c r="A11" s="24" t="s">
        <v>18</v>
      </c>
      <c r="B11" s="4" t="s">
        <v>19</v>
      </c>
      <c r="C11" s="130" t="s">
        <v>20</v>
      </c>
      <c r="D11" s="142"/>
      <c r="E11" s="142"/>
      <c r="F11" s="142"/>
      <c r="G11" s="142"/>
      <c r="H11" s="142"/>
      <c r="I11" s="49"/>
      <c r="J11" s="32"/>
      <c r="K11" s="32"/>
      <c r="L11" s="32"/>
      <c r="M11" s="32"/>
      <c r="N11" s="32"/>
      <c r="O11" s="32"/>
    </row>
    <row r="12" spans="1:15" ht="31.5" customHeight="1" x14ac:dyDescent="0.25">
      <c r="A12" s="24" t="s">
        <v>21</v>
      </c>
      <c r="B12" s="4" t="s">
        <v>22</v>
      </c>
      <c r="C12" s="130" t="s">
        <v>23</v>
      </c>
      <c r="D12" s="130"/>
      <c r="E12" s="130"/>
      <c r="F12" s="130"/>
      <c r="G12" s="130"/>
      <c r="H12" s="130"/>
      <c r="I12" s="49"/>
      <c r="J12" s="32"/>
      <c r="K12" s="32"/>
      <c r="L12" s="32"/>
      <c r="M12" s="32"/>
      <c r="N12" s="32"/>
      <c r="O12" s="32"/>
    </row>
    <row r="13" spans="1:15" ht="259.5" customHeight="1" x14ac:dyDescent="0.25">
      <c r="A13" s="24" t="s">
        <v>24</v>
      </c>
      <c r="B13" s="4" t="s">
        <v>25</v>
      </c>
      <c r="C13" s="130" t="s">
        <v>26</v>
      </c>
      <c r="D13" s="130"/>
      <c r="E13" s="130"/>
      <c r="F13" s="130"/>
      <c r="G13" s="130"/>
      <c r="H13" s="130"/>
      <c r="I13" s="49"/>
      <c r="J13" s="32"/>
      <c r="K13" s="32"/>
      <c r="L13" s="32"/>
      <c r="M13" s="32"/>
      <c r="N13" s="32"/>
      <c r="O13" s="32"/>
    </row>
    <row r="14" spans="1:15" ht="24.95" customHeight="1" x14ac:dyDescent="0.25">
      <c r="A14" s="24" t="s">
        <v>27</v>
      </c>
      <c r="B14" s="4" t="s">
        <v>28</v>
      </c>
      <c r="C14" s="130" t="s">
        <v>29</v>
      </c>
      <c r="D14" s="130"/>
      <c r="E14" s="130"/>
      <c r="F14" s="130"/>
      <c r="G14" s="130"/>
      <c r="H14" s="130"/>
      <c r="I14" s="49"/>
      <c r="J14" s="32"/>
      <c r="K14" s="32"/>
      <c r="L14" s="32"/>
      <c r="M14" s="32"/>
      <c r="N14" s="32"/>
      <c r="O14" s="32"/>
    </row>
    <row r="15" spans="1:15" ht="54.75" customHeight="1" x14ac:dyDescent="0.25">
      <c r="A15" s="24" t="s">
        <v>30</v>
      </c>
      <c r="B15" s="4" t="s">
        <v>31</v>
      </c>
      <c r="C15" s="130" t="s">
        <v>32</v>
      </c>
      <c r="D15" s="130"/>
      <c r="E15" s="130"/>
      <c r="F15" s="130"/>
      <c r="G15" s="130"/>
      <c r="H15" s="130"/>
      <c r="I15" s="49"/>
      <c r="J15" s="32"/>
      <c r="K15" s="32"/>
      <c r="L15" s="32"/>
      <c r="M15" s="32"/>
      <c r="N15" s="32"/>
      <c r="O15" s="32"/>
    </row>
    <row r="16" spans="1:15" ht="164.25" customHeight="1" x14ac:dyDescent="0.25">
      <c r="A16" s="24" t="s">
        <v>33</v>
      </c>
      <c r="B16" s="4" t="s">
        <v>34</v>
      </c>
      <c r="C16" s="130" t="s">
        <v>35</v>
      </c>
      <c r="D16" s="130"/>
      <c r="E16" s="130"/>
      <c r="F16" s="130"/>
      <c r="G16" s="130"/>
      <c r="H16" s="130"/>
      <c r="I16" s="49"/>
      <c r="J16" s="32"/>
      <c r="K16" s="32"/>
      <c r="L16" s="32"/>
      <c r="M16" s="32"/>
      <c r="N16" s="32"/>
      <c r="O16" s="32"/>
    </row>
    <row r="17" spans="1:15" ht="221.25" customHeight="1" x14ac:dyDescent="0.25">
      <c r="A17" s="24" t="s">
        <v>36</v>
      </c>
      <c r="B17" s="4" t="s">
        <v>37</v>
      </c>
      <c r="C17" s="130" t="s">
        <v>38</v>
      </c>
      <c r="D17" s="130"/>
      <c r="E17" s="130"/>
      <c r="F17" s="130"/>
      <c r="G17" s="131" t="s">
        <v>39</v>
      </c>
      <c r="H17" s="131"/>
      <c r="I17" s="49"/>
      <c r="J17" s="32"/>
      <c r="K17" s="32"/>
      <c r="L17" s="32"/>
      <c r="M17" s="32"/>
      <c r="N17" s="32"/>
      <c r="O17" s="32"/>
    </row>
    <row r="18" spans="1:15" ht="24.95" customHeight="1" x14ac:dyDescent="0.25">
      <c r="A18" s="24" t="s">
        <v>40</v>
      </c>
      <c r="B18" s="4" t="s">
        <v>41</v>
      </c>
      <c r="C18" s="130" t="s">
        <v>42</v>
      </c>
      <c r="D18" s="130"/>
      <c r="E18" s="130"/>
      <c r="F18" s="130"/>
      <c r="G18" s="131"/>
      <c r="H18" s="131"/>
      <c r="I18" s="49"/>
      <c r="J18" s="32"/>
      <c r="K18" s="32"/>
      <c r="L18" s="32"/>
      <c r="M18" s="32"/>
      <c r="N18" s="32"/>
      <c r="O18" s="32"/>
    </row>
    <row r="19" spans="1:15" ht="24.95" customHeight="1" x14ac:dyDescent="0.25">
      <c r="A19" s="98" t="s">
        <v>43</v>
      </c>
      <c r="B19" s="98"/>
      <c r="C19" s="98"/>
      <c r="D19" s="98"/>
      <c r="E19" s="98"/>
      <c r="F19" s="98"/>
      <c r="G19" s="98"/>
      <c r="H19" s="98"/>
      <c r="I19" s="49"/>
      <c r="J19" s="32"/>
      <c r="K19" s="32"/>
      <c r="L19" s="32"/>
      <c r="M19" s="32"/>
      <c r="N19" s="32"/>
      <c r="O19" s="32"/>
    </row>
    <row r="20" spans="1:15" ht="24.95" customHeight="1" x14ac:dyDescent="0.25">
      <c r="A20" s="178"/>
      <c r="B20" s="179"/>
      <c r="C20" s="179"/>
      <c r="D20" s="179"/>
      <c r="E20" s="180"/>
      <c r="F20" s="180"/>
      <c r="G20" s="180"/>
      <c r="H20" s="26" t="s">
        <v>44</v>
      </c>
      <c r="I20" s="49"/>
      <c r="J20" s="32"/>
      <c r="K20" s="32"/>
      <c r="L20" s="32"/>
      <c r="M20" s="32"/>
      <c r="N20" s="32"/>
      <c r="O20" s="32"/>
    </row>
    <row r="21" spans="1:15" ht="70.5" customHeight="1" x14ac:dyDescent="0.25">
      <c r="A21" s="24" t="s">
        <v>6</v>
      </c>
      <c r="B21" s="4" t="s">
        <v>45</v>
      </c>
      <c r="C21" s="27">
        <v>44805</v>
      </c>
      <c r="D21" s="4"/>
      <c r="E21" s="132"/>
      <c r="F21" s="132"/>
      <c r="G21" s="132"/>
      <c r="H21" s="132"/>
      <c r="I21" s="49"/>
      <c r="J21" s="32"/>
      <c r="K21" s="32"/>
      <c r="L21" s="32"/>
      <c r="M21" s="32"/>
      <c r="N21" s="32"/>
      <c r="O21" s="32"/>
    </row>
    <row r="22" spans="1:15" ht="27.75" customHeight="1" x14ac:dyDescent="0.25">
      <c r="A22" s="24" t="s">
        <v>9</v>
      </c>
      <c r="B22" s="4" t="s">
        <v>46</v>
      </c>
      <c r="C22" s="21">
        <v>3</v>
      </c>
      <c r="D22" s="4"/>
      <c r="E22" s="117" t="s">
        <v>47</v>
      </c>
      <c r="F22" s="117"/>
      <c r="G22" s="117"/>
      <c r="H22" s="117"/>
      <c r="I22" s="49"/>
      <c r="J22" s="32"/>
      <c r="K22" s="32"/>
      <c r="L22" s="32"/>
      <c r="M22" s="32"/>
      <c r="N22" s="32"/>
      <c r="O22" s="32"/>
    </row>
    <row r="23" spans="1:15" ht="24.95" customHeight="1" x14ac:dyDescent="0.25">
      <c r="A23" s="24"/>
      <c r="B23" s="4" t="s">
        <v>48</v>
      </c>
      <c r="C23" s="28">
        <f>DATE(YEAR($C$21)+$C$22,MONTH($C$21),DAY($C$21))</f>
        <v>45901</v>
      </c>
      <c r="D23" s="4"/>
      <c r="E23" s="117"/>
      <c r="F23" s="117"/>
      <c r="G23" s="117"/>
      <c r="H23" s="117"/>
      <c r="I23" s="49"/>
      <c r="J23" s="32"/>
      <c r="K23" s="32"/>
      <c r="L23" s="32"/>
      <c r="M23" s="32"/>
      <c r="N23" s="32"/>
      <c r="O23" s="32"/>
    </row>
    <row r="24" spans="1:15" ht="119.25" customHeight="1" x14ac:dyDescent="0.25">
      <c r="A24" s="24" t="s">
        <v>12</v>
      </c>
      <c r="B24" s="4" t="s">
        <v>49</v>
      </c>
      <c r="C24" s="21">
        <v>30</v>
      </c>
      <c r="D24" s="22" t="str">
        <f>"(= in total "&amp;TEXT($C$24+$C$22,"####0")&amp;" years)"</f>
        <v>(= in total 33 years)</v>
      </c>
      <c r="E24" s="117"/>
      <c r="F24" s="117"/>
      <c r="G24" s="117"/>
      <c r="H24" s="117"/>
      <c r="I24" s="49"/>
      <c r="J24" s="32"/>
      <c r="K24" s="32"/>
      <c r="L24" s="32"/>
      <c r="M24" s="32"/>
      <c r="N24" s="32"/>
      <c r="O24" s="32"/>
    </row>
    <row r="25" spans="1:15" ht="54.95" customHeight="1" x14ac:dyDescent="0.25">
      <c r="A25" s="24"/>
      <c r="B25" s="4" t="s">
        <v>50</v>
      </c>
      <c r="C25" s="29">
        <f>1-EXP(LN(1-0.5)/($C$24+$C$22)*$C$22)</f>
        <v>6.1069089338293692E-2</v>
      </c>
      <c r="D25" s="22" t="str">
        <f>TEXT(IF(LN(1-$C$25)*$C$22=0,"∞",LN(1-0.5)/LN(1-$C$25)*$C$22)-$C$22,"####0")</f>
        <v>30</v>
      </c>
      <c r="E25" s="117"/>
      <c r="F25" s="117"/>
      <c r="G25" s="117"/>
      <c r="H25" s="117"/>
      <c r="I25" s="49"/>
      <c r="J25" s="32"/>
      <c r="K25" s="32"/>
      <c r="L25" s="32"/>
      <c r="M25" s="32"/>
      <c r="N25" s="32"/>
      <c r="O25" s="32"/>
    </row>
    <row r="26" spans="1:15" ht="24.95" customHeight="1" x14ac:dyDescent="0.25">
      <c r="A26" s="24" t="s">
        <v>15</v>
      </c>
      <c r="B26" s="4" t="s">
        <v>51</v>
      </c>
      <c r="C26" s="133" t="s">
        <v>17</v>
      </c>
      <c r="D26" s="133"/>
      <c r="E26" s="134" t="s">
        <v>52</v>
      </c>
      <c r="F26" s="134"/>
      <c r="G26" s="134"/>
      <c r="H26" s="134"/>
      <c r="I26" s="49"/>
      <c r="J26" s="32"/>
      <c r="K26" s="32"/>
      <c r="L26" s="32"/>
      <c r="M26" s="32"/>
      <c r="N26" s="32"/>
      <c r="O26" s="32"/>
    </row>
    <row r="27" spans="1:15" ht="300" customHeight="1" x14ac:dyDescent="0.25">
      <c r="A27" s="24" t="s">
        <v>18</v>
      </c>
      <c r="B27" s="24" t="s">
        <v>53</v>
      </c>
      <c r="C27" s="130" t="s">
        <v>54</v>
      </c>
      <c r="D27" s="133"/>
      <c r="E27" s="133"/>
      <c r="F27" s="133"/>
      <c r="G27" s="133"/>
      <c r="H27" s="133"/>
      <c r="I27" s="49"/>
      <c r="J27" s="32"/>
      <c r="K27" s="32"/>
      <c r="L27" s="32"/>
      <c r="M27" s="32"/>
      <c r="N27" s="32"/>
      <c r="O27" s="32"/>
    </row>
    <row r="28" spans="1:15" ht="166.5" customHeight="1" x14ac:dyDescent="0.25">
      <c r="A28" s="24" t="s">
        <v>21</v>
      </c>
      <c r="B28" s="4" t="s">
        <v>55</v>
      </c>
      <c r="C28" s="30">
        <v>0.5</v>
      </c>
      <c r="D28" s="4"/>
      <c r="E28" s="117" t="s">
        <v>56</v>
      </c>
      <c r="F28" s="117"/>
      <c r="G28" s="117"/>
      <c r="H28" s="117"/>
      <c r="I28" s="49"/>
      <c r="J28" s="32"/>
      <c r="K28" s="32"/>
      <c r="L28" s="32"/>
      <c r="M28" s="32"/>
      <c r="N28" s="32"/>
      <c r="O28" s="32"/>
    </row>
    <row r="29" spans="1:15" ht="24.95" customHeight="1" x14ac:dyDescent="0.25">
      <c r="A29" s="98" t="s">
        <v>57</v>
      </c>
      <c r="B29" s="98"/>
      <c r="C29" s="98"/>
      <c r="D29" s="98"/>
      <c r="E29" s="98"/>
      <c r="F29" s="98"/>
      <c r="G29" s="98"/>
      <c r="H29" s="98"/>
      <c r="I29" s="49"/>
      <c r="J29" s="32"/>
      <c r="K29" s="32"/>
      <c r="L29" s="32"/>
      <c r="M29" s="32"/>
      <c r="N29" s="32"/>
      <c r="O29" s="32"/>
    </row>
    <row r="30" spans="1:15" ht="24.95" customHeight="1" x14ac:dyDescent="0.25">
      <c r="A30" s="110"/>
      <c r="B30" s="111"/>
      <c r="C30" s="111"/>
      <c r="D30" s="111"/>
      <c r="E30" s="111"/>
      <c r="F30" s="111"/>
      <c r="G30" s="111"/>
      <c r="H30" s="26" t="s">
        <v>44</v>
      </c>
      <c r="I30" s="49"/>
      <c r="J30" s="32"/>
      <c r="K30" s="32"/>
      <c r="L30" s="32"/>
      <c r="M30" s="32"/>
      <c r="N30" s="32"/>
      <c r="O30" s="32"/>
    </row>
    <row r="31" spans="1:15" ht="144.75" customHeight="1" x14ac:dyDescent="0.25">
      <c r="A31" s="24" t="s">
        <v>6</v>
      </c>
      <c r="B31" s="24" t="s">
        <v>58</v>
      </c>
      <c r="C31" s="21" t="s">
        <v>59</v>
      </c>
      <c r="D31" s="5" t="str">
        <f>IF(C31="Yes","Describe why you still do not pursue this option","")</f>
        <v/>
      </c>
      <c r="E31" s="117" t="s">
        <v>60</v>
      </c>
      <c r="F31" s="117"/>
      <c r="G31" s="117"/>
      <c r="H31" s="117"/>
      <c r="I31" s="49"/>
      <c r="J31" s="32"/>
      <c r="K31" s="32"/>
      <c r="L31" s="32"/>
      <c r="M31" s="32"/>
      <c r="N31" s="32"/>
      <c r="O31" s="32"/>
    </row>
    <row r="32" spans="1:15" ht="69.95" customHeight="1" x14ac:dyDescent="0.25">
      <c r="A32" s="24" t="s">
        <v>9</v>
      </c>
      <c r="B32" s="24" t="s">
        <v>61</v>
      </c>
      <c r="C32" s="21" t="s">
        <v>59</v>
      </c>
      <c r="D32" s="5" t="str">
        <f>IF(C32="Yes","Make sure that the prerequisites are fulfilled!","")</f>
        <v/>
      </c>
      <c r="E32" s="117" t="s">
        <v>62</v>
      </c>
      <c r="F32" s="117"/>
      <c r="G32" s="117"/>
      <c r="H32" s="117"/>
      <c r="I32" s="49"/>
      <c r="J32" s="32"/>
      <c r="K32" s="32"/>
      <c r="L32" s="32"/>
      <c r="M32" s="32"/>
      <c r="N32" s="32"/>
      <c r="O32" s="32"/>
    </row>
    <row r="33" spans="1:15" ht="69" customHeight="1" x14ac:dyDescent="0.25">
      <c r="A33" s="24" t="s">
        <v>12</v>
      </c>
      <c r="B33" s="24" t="s">
        <v>63</v>
      </c>
      <c r="C33" s="21" t="s">
        <v>59</v>
      </c>
      <c r="D33" s="5" t="str">
        <f>IF(C33="Yes","Risk of lawful interception! Get encryption","Ensure that data remains encrypted")</f>
        <v>Ensure that data remains encrypted</v>
      </c>
      <c r="E33" s="117" t="s">
        <v>64</v>
      </c>
      <c r="F33" s="117"/>
      <c r="G33" s="117"/>
      <c r="H33" s="117"/>
      <c r="I33" s="49"/>
      <c r="J33" s="32"/>
      <c r="K33" s="32"/>
      <c r="L33" s="32"/>
      <c r="M33" s="32"/>
      <c r="N33" s="32"/>
      <c r="O33" s="32"/>
    </row>
    <row r="34" spans="1:15" ht="122.25" customHeight="1" x14ac:dyDescent="0.25">
      <c r="A34" s="24" t="s">
        <v>15</v>
      </c>
      <c r="B34" s="24" t="s">
        <v>65</v>
      </c>
      <c r="C34" s="21" t="s">
        <v>66</v>
      </c>
      <c r="D34" s="5" t="str">
        <f>IF(C34="Yes","Foreign lawful access is at least technically possible","Ensure that data remains encrypted")</f>
        <v>Foreign lawful access is at least technically possible</v>
      </c>
      <c r="E34" s="117" t="s">
        <v>67</v>
      </c>
      <c r="F34" s="117"/>
      <c r="G34" s="117"/>
      <c r="H34" s="117"/>
      <c r="I34" s="49"/>
      <c r="J34" s="32"/>
      <c r="K34" s="32"/>
      <c r="L34" s="32"/>
      <c r="M34" s="32"/>
      <c r="N34" s="32"/>
      <c r="O34" s="32"/>
    </row>
    <row r="35" spans="1:15" ht="163.5" customHeight="1" x14ac:dyDescent="0.25">
      <c r="A35" s="24" t="s">
        <v>18</v>
      </c>
      <c r="B35" s="24" t="s">
        <v>68</v>
      </c>
      <c r="C35" s="21" t="s">
        <v>66</v>
      </c>
      <c r="D35" s="5" t="str">
        <f>IF(C35="Yes","Ensure that the mechanism remains in place and is complied with","Enter into the EU SCC, for instance, and ensure compliance")</f>
        <v>Ensure that the mechanism remains in place and is complied with</v>
      </c>
      <c r="E35" s="117" t="s">
        <v>69</v>
      </c>
      <c r="F35" s="117"/>
      <c r="G35" s="117"/>
      <c r="H35" s="117"/>
      <c r="I35" s="49"/>
      <c r="J35" s="32"/>
      <c r="K35" s="32"/>
      <c r="L35" s="32"/>
      <c r="M35" s="32"/>
      <c r="N35" s="32"/>
      <c r="O35" s="32"/>
    </row>
    <row r="36" spans="1:15" ht="39.950000000000003" customHeight="1" x14ac:dyDescent="0.25">
      <c r="A36" s="108" t="s">
        <v>70</v>
      </c>
      <c r="B36" s="109"/>
      <c r="C36" s="128" t="str">
        <f>IF(C32="Yes","permitted",IF(C33="Yes","not permitted",IF(C34="No","permitted",IF(C35="No","not permitted","permitted, subject to Step 4"))))</f>
        <v>permitted, subject to Step 4</v>
      </c>
      <c r="D36" s="129"/>
      <c r="E36" s="9"/>
      <c r="F36" s="10"/>
      <c r="G36" s="42"/>
      <c r="H36" s="45"/>
      <c r="I36" s="49"/>
      <c r="J36" s="32"/>
      <c r="K36" s="174"/>
      <c r="L36" s="175"/>
      <c r="M36" s="175"/>
      <c r="N36" s="175"/>
      <c r="O36" s="175"/>
    </row>
    <row r="37" spans="1:15" ht="24.95" customHeight="1" x14ac:dyDescent="0.25">
      <c r="A37" s="98" t="s">
        <v>71</v>
      </c>
      <c r="B37" s="98"/>
      <c r="C37" s="98"/>
      <c r="D37" s="98"/>
      <c r="E37" s="98"/>
      <c r="F37" s="98"/>
      <c r="G37" s="98"/>
      <c r="H37" s="98"/>
      <c r="I37" s="49"/>
      <c r="J37" s="32"/>
      <c r="K37" s="32"/>
      <c r="L37" s="32"/>
      <c r="M37" s="32"/>
      <c r="N37" s="32"/>
      <c r="O37" s="32"/>
    </row>
    <row r="38" spans="1:15" ht="12.6" customHeight="1" x14ac:dyDescent="0.25">
      <c r="A38" s="102" t="s">
        <v>72</v>
      </c>
      <c r="B38" s="103"/>
      <c r="C38" s="103"/>
      <c r="D38" s="103"/>
      <c r="E38" s="103"/>
      <c r="F38" s="103"/>
      <c r="G38" s="103"/>
      <c r="H38" s="104"/>
      <c r="I38" s="49"/>
      <c r="J38" s="32"/>
      <c r="K38" s="170"/>
      <c r="L38" s="171"/>
      <c r="M38" s="171"/>
      <c r="N38" s="171"/>
      <c r="O38" s="171"/>
    </row>
    <row r="39" spans="1:15" ht="12.6" customHeight="1" x14ac:dyDescent="0.25">
      <c r="A39" s="105"/>
      <c r="B39" s="106"/>
      <c r="C39" s="106"/>
      <c r="D39" s="106"/>
      <c r="E39" s="106"/>
      <c r="F39" s="106"/>
      <c r="G39" s="106"/>
      <c r="H39" s="107"/>
      <c r="I39" s="49"/>
      <c r="J39" s="32"/>
      <c r="K39" s="172"/>
      <c r="L39" s="173"/>
      <c r="M39" s="173"/>
      <c r="N39" s="173"/>
      <c r="O39" s="173"/>
    </row>
    <row r="40" spans="1:15" ht="99.95" customHeight="1" x14ac:dyDescent="0.25">
      <c r="A40" s="24" t="s">
        <v>6</v>
      </c>
      <c r="B40" s="24" t="s">
        <v>73</v>
      </c>
      <c r="C40" s="24"/>
      <c r="D40" s="24"/>
      <c r="E40" s="110"/>
      <c r="F40" s="111"/>
      <c r="G40" s="111"/>
      <c r="H40" s="112"/>
      <c r="I40" s="49"/>
      <c r="J40" s="176"/>
      <c r="K40" s="167"/>
      <c r="L40" s="168"/>
      <c r="M40" s="168"/>
      <c r="N40" s="168"/>
      <c r="O40" s="169"/>
    </row>
    <row r="41" spans="1:15" ht="39.950000000000003" customHeight="1" x14ac:dyDescent="0.25">
      <c r="A41" s="24"/>
      <c r="B41" s="24"/>
      <c r="C41" s="6" t="s">
        <v>74</v>
      </c>
      <c r="D41" s="23" t="s">
        <v>75</v>
      </c>
      <c r="E41" s="8"/>
      <c r="F41" s="9"/>
      <c r="G41" s="51"/>
      <c r="H41" s="26" t="s">
        <v>44</v>
      </c>
      <c r="I41" s="49"/>
      <c r="J41" s="177"/>
      <c r="K41" s="86"/>
      <c r="L41" s="86"/>
      <c r="M41" s="86"/>
      <c r="N41" s="86"/>
      <c r="O41" s="86"/>
    </row>
    <row r="42" spans="1:15" ht="78" customHeight="1" x14ac:dyDescent="0.25">
      <c r="A42" s="24"/>
      <c r="B42" s="24" t="s">
        <v>76</v>
      </c>
      <c r="C42" s="30">
        <v>0</v>
      </c>
      <c r="D42" s="31">
        <f>1-C42</f>
        <v>1</v>
      </c>
      <c r="E42" s="117" t="s">
        <v>77</v>
      </c>
      <c r="F42" s="117"/>
      <c r="G42" s="117"/>
      <c r="H42" s="117"/>
      <c r="I42" s="49"/>
      <c r="J42" s="88"/>
      <c r="K42" s="87"/>
      <c r="L42" s="87"/>
      <c r="M42" s="87"/>
      <c r="N42" s="87"/>
      <c r="O42" s="87"/>
    </row>
    <row r="43" spans="1:15" ht="93" customHeight="1" x14ac:dyDescent="0.25">
      <c r="A43" s="24"/>
      <c r="B43" s="24" t="s">
        <v>78</v>
      </c>
      <c r="C43" s="30">
        <v>0</v>
      </c>
      <c r="D43" s="31">
        <f>1-C43</f>
        <v>1</v>
      </c>
      <c r="E43" s="117" t="s">
        <v>79</v>
      </c>
      <c r="F43" s="117"/>
      <c r="G43" s="117"/>
      <c r="H43" s="117"/>
      <c r="I43" s="49"/>
      <c r="J43" s="88"/>
      <c r="K43" s="87"/>
      <c r="L43" s="87"/>
      <c r="M43" s="87"/>
      <c r="N43" s="87"/>
      <c r="O43" s="87"/>
    </row>
    <row r="44" spans="1:15" ht="117.75" customHeight="1" x14ac:dyDescent="0.25">
      <c r="A44" s="24"/>
      <c r="B44" s="24" t="s">
        <v>80</v>
      </c>
      <c r="C44" s="30">
        <v>0.05</v>
      </c>
      <c r="D44" s="31">
        <f>1-C44</f>
        <v>0.95</v>
      </c>
      <c r="E44" s="117" t="s">
        <v>81</v>
      </c>
      <c r="F44" s="117"/>
      <c r="G44" s="117"/>
      <c r="H44" s="117"/>
      <c r="I44" s="49"/>
      <c r="J44" s="88"/>
      <c r="K44" s="87"/>
      <c r="L44" s="87"/>
      <c r="M44" s="87"/>
      <c r="N44" s="87"/>
      <c r="O44" s="87"/>
    </row>
    <row r="45" spans="1:15" ht="84.95" customHeight="1" x14ac:dyDescent="0.25">
      <c r="A45" s="24"/>
      <c r="B45" s="24" t="s">
        <v>82</v>
      </c>
      <c r="C45" s="30">
        <v>0</v>
      </c>
      <c r="D45" s="31">
        <f>1-C45</f>
        <v>1</v>
      </c>
      <c r="E45" s="117" t="s">
        <v>83</v>
      </c>
      <c r="F45" s="117"/>
      <c r="G45" s="117"/>
      <c r="H45" s="117"/>
      <c r="I45" s="49"/>
      <c r="J45" s="88"/>
      <c r="K45" s="87"/>
      <c r="L45" s="87"/>
      <c r="M45" s="87"/>
      <c r="N45" s="87"/>
      <c r="O45" s="87"/>
    </row>
    <row r="46" spans="1:15" ht="54.95" customHeight="1" x14ac:dyDescent="0.25">
      <c r="A46" s="24"/>
      <c r="B46" s="24" t="s">
        <v>84</v>
      </c>
      <c r="C46" s="30">
        <v>0</v>
      </c>
      <c r="D46" s="31">
        <f>1-C46</f>
        <v>1</v>
      </c>
      <c r="E46" s="117" t="s">
        <v>85</v>
      </c>
      <c r="F46" s="117"/>
      <c r="G46" s="117"/>
      <c r="H46" s="117"/>
      <c r="I46" s="49"/>
      <c r="J46" s="88"/>
      <c r="K46" s="87"/>
      <c r="L46" s="87"/>
      <c r="M46" s="87"/>
      <c r="N46" s="87"/>
      <c r="O46" s="87"/>
    </row>
    <row r="47" spans="1:15" ht="15" customHeight="1" x14ac:dyDescent="0.25">
      <c r="A47" s="8"/>
      <c r="B47" s="9"/>
      <c r="C47" s="52"/>
      <c r="D47" s="52"/>
      <c r="E47" s="51"/>
      <c r="F47" s="41"/>
      <c r="G47" s="42"/>
      <c r="H47" s="45"/>
      <c r="I47" s="49"/>
      <c r="J47" s="32"/>
      <c r="K47" s="32"/>
      <c r="L47" s="32"/>
      <c r="M47" s="32"/>
      <c r="N47" s="32"/>
      <c r="O47" s="32"/>
    </row>
    <row r="48" spans="1:15" ht="110.25" customHeight="1" x14ac:dyDescent="0.25">
      <c r="A48" s="24" t="s">
        <v>9</v>
      </c>
      <c r="B48" s="24" t="s">
        <v>86</v>
      </c>
      <c r="C48" s="30" t="s">
        <v>66</v>
      </c>
      <c r="D48" s="31">
        <f>IF(C48="Yes",1,1/$C$28)</f>
        <v>1</v>
      </c>
      <c r="E48" s="117" t="s">
        <v>87</v>
      </c>
      <c r="F48" s="117"/>
      <c r="G48" s="117"/>
      <c r="H48" s="117"/>
      <c r="I48" s="49"/>
      <c r="J48" s="88"/>
      <c r="K48" s="87"/>
      <c r="L48" s="87"/>
      <c r="M48" s="87"/>
      <c r="N48" s="87"/>
      <c r="O48" s="87"/>
    </row>
    <row r="49" spans="1:15" ht="15" customHeight="1" x14ac:dyDescent="0.25">
      <c r="A49" s="8"/>
      <c r="B49" s="10"/>
      <c r="C49" s="53"/>
      <c r="D49" s="54"/>
      <c r="E49" s="42"/>
      <c r="F49" s="41"/>
      <c r="G49" s="41"/>
      <c r="H49" s="45"/>
      <c r="I49" s="49"/>
      <c r="J49" s="32"/>
      <c r="K49" s="32"/>
      <c r="L49" s="32"/>
      <c r="M49" s="32"/>
      <c r="N49" s="32"/>
      <c r="O49" s="32"/>
    </row>
    <row r="50" spans="1:15" ht="150.75" customHeight="1" x14ac:dyDescent="0.25">
      <c r="A50" s="24" t="s">
        <v>12</v>
      </c>
      <c r="B50" s="24" t="s">
        <v>88</v>
      </c>
      <c r="C50" s="30">
        <v>0.05</v>
      </c>
      <c r="D50" s="31">
        <f>C50</f>
        <v>0.05</v>
      </c>
      <c r="E50" s="117" t="s">
        <v>89</v>
      </c>
      <c r="F50" s="117"/>
      <c r="G50" s="117"/>
      <c r="H50" s="117"/>
      <c r="I50" s="3"/>
      <c r="J50" s="88"/>
      <c r="K50" s="87"/>
      <c r="L50" s="87"/>
      <c r="M50" s="87"/>
      <c r="N50" s="87"/>
      <c r="O50" s="87"/>
    </row>
    <row r="51" spans="1:15" ht="15" customHeight="1" x14ac:dyDescent="0.25">
      <c r="A51" s="8"/>
      <c r="B51" s="10"/>
      <c r="C51" s="55"/>
      <c r="D51" s="52"/>
      <c r="E51" s="56"/>
      <c r="F51" s="57"/>
      <c r="G51" s="58"/>
      <c r="H51" s="59"/>
      <c r="I51" s="49"/>
      <c r="J51" s="32"/>
      <c r="K51" s="32"/>
      <c r="L51" s="32"/>
      <c r="M51" s="32"/>
      <c r="N51" s="32"/>
      <c r="O51" s="32"/>
    </row>
    <row r="52" spans="1:15" ht="114.95" customHeight="1" x14ac:dyDescent="0.25">
      <c r="A52" s="24" t="s">
        <v>15</v>
      </c>
      <c r="B52" s="24" t="s">
        <v>90</v>
      </c>
      <c r="C52" s="30">
        <v>1</v>
      </c>
      <c r="D52" s="31">
        <f>C52</f>
        <v>1</v>
      </c>
      <c r="E52" s="117"/>
      <c r="F52" s="117"/>
      <c r="G52" s="117"/>
      <c r="H52" s="117"/>
      <c r="I52" s="49"/>
      <c r="J52" s="88"/>
      <c r="K52" s="87"/>
      <c r="L52" s="87"/>
      <c r="M52" s="87"/>
      <c r="N52" s="87"/>
      <c r="O52" s="87"/>
    </row>
    <row r="53" spans="1:15" ht="15" customHeight="1" x14ac:dyDescent="0.25">
      <c r="A53" s="8"/>
      <c r="B53" s="10"/>
      <c r="C53" s="60"/>
      <c r="D53" s="53"/>
      <c r="E53" s="12"/>
      <c r="F53" s="12"/>
      <c r="G53" s="12"/>
      <c r="H53" s="11"/>
      <c r="I53" s="49"/>
      <c r="J53" s="32"/>
      <c r="K53" s="32"/>
      <c r="L53" s="32"/>
      <c r="M53" s="32"/>
      <c r="N53" s="32"/>
      <c r="O53" s="32"/>
    </row>
    <row r="54" spans="1:15" ht="69.95" customHeight="1" x14ac:dyDescent="0.25">
      <c r="A54" s="24" t="s">
        <v>21</v>
      </c>
      <c r="B54" s="24" t="s">
        <v>91</v>
      </c>
      <c r="C54" s="30" t="s">
        <v>66</v>
      </c>
      <c r="D54" s="7" t="str">
        <f>IF(C54="Yes","","The residual risk must remain acceptable over the period.")</f>
        <v/>
      </c>
      <c r="E54" s="117" t="s">
        <v>92</v>
      </c>
      <c r="F54" s="117"/>
      <c r="G54" s="117"/>
      <c r="H54" s="117"/>
      <c r="I54" s="49"/>
      <c r="J54" s="32"/>
      <c r="K54" s="165"/>
      <c r="L54" s="166"/>
      <c r="M54" s="166"/>
      <c r="N54" s="166"/>
      <c r="O54" s="166"/>
    </row>
    <row r="55" spans="1:15" ht="15" customHeight="1" x14ac:dyDescent="0.25">
      <c r="A55" s="61"/>
      <c r="B55" s="10"/>
      <c r="C55" s="62"/>
      <c r="D55" s="53"/>
      <c r="E55" s="13"/>
      <c r="F55" s="13"/>
      <c r="G55" s="14"/>
      <c r="H55" s="15"/>
      <c r="I55" s="49"/>
      <c r="J55" s="32"/>
      <c r="K55" s="159"/>
      <c r="L55" s="160"/>
      <c r="M55" s="160"/>
      <c r="N55" s="160"/>
      <c r="O55" s="160"/>
    </row>
    <row r="56" spans="1:15" ht="46.5" customHeight="1" x14ac:dyDescent="0.25">
      <c r="A56" s="101" t="s">
        <v>93</v>
      </c>
      <c r="B56" s="101"/>
      <c r="C56" s="34"/>
      <c r="D56" s="35">
        <f>D42*D43*D44*D45*D46</f>
        <v>0.95</v>
      </c>
      <c r="E56" s="63"/>
      <c r="F56" s="20"/>
      <c r="G56" s="18"/>
      <c r="H56" s="19"/>
      <c r="I56" s="49"/>
      <c r="J56" s="32"/>
      <c r="K56" s="161"/>
      <c r="L56" s="162"/>
      <c r="M56" s="162"/>
      <c r="N56" s="162"/>
      <c r="O56" s="162"/>
    </row>
    <row r="57" spans="1:15" ht="15" customHeight="1" x14ac:dyDescent="0.25">
      <c r="A57" s="44"/>
      <c r="B57" s="51"/>
      <c r="C57" s="51"/>
      <c r="D57" s="45"/>
      <c r="E57" s="64"/>
      <c r="F57" s="65"/>
      <c r="G57" s="32"/>
      <c r="H57" s="66"/>
      <c r="I57" s="49"/>
      <c r="J57" s="32"/>
      <c r="K57" s="161"/>
      <c r="L57" s="162"/>
      <c r="M57" s="162"/>
      <c r="N57" s="162"/>
      <c r="O57" s="162"/>
    </row>
    <row r="58" spans="1:15" ht="39.950000000000003" customHeight="1" x14ac:dyDescent="0.25">
      <c r="A58" s="125" t="s">
        <v>94</v>
      </c>
      <c r="B58" s="126"/>
      <c r="C58" s="127"/>
      <c r="D58" s="36">
        <f>D$42*D$43*D$44*D$45*D$46*D$48*D$50*D$52</f>
        <v>4.7500000000000001E-2</v>
      </c>
      <c r="E58" s="67"/>
      <c r="F58" s="68"/>
      <c r="G58" s="32"/>
      <c r="H58" s="66"/>
      <c r="I58" s="49"/>
      <c r="J58" s="32"/>
      <c r="K58" s="161"/>
      <c r="L58" s="162"/>
      <c r="M58" s="162"/>
      <c r="N58" s="162"/>
      <c r="O58" s="162"/>
    </row>
    <row r="59" spans="1:15" ht="15" customHeight="1" x14ac:dyDescent="0.25">
      <c r="A59" s="8"/>
      <c r="B59" s="41"/>
      <c r="C59" s="55"/>
      <c r="D59" s="69"/>
      <c r="E59" s="70"/>
      <c r="F59" s="71"/>
      <c r="G59" s="32"/>
      <c r="H59" s="72"/>
      <c r="I59" s="49"/>
      <c r="J59" s="32"/>
      <c r="K59" s="161"/>
      <c r="L59" s="162"/>
      <c r="M59" s="162"/>
      <c r="N59" s="162"/>
      <c r="O59" s="162"/>
    </row>
    <row r="60" spans="1:15" ht="39.950000000000003" customHeight="1" x14ac:dyDescent="0.25">
      <c r="A60" s="108" t="s">
        <v>95</v>
      </c>
      <c r="B60" s="109"/>
      <c r="C60" s="123" t="str">
        <f>IF($D$58&lt;=$C$25,IF($C$54="Yes","acceptable","not acceptable over time"),"not acceptable")</f>
        <v>acceptable</v>
      </c>
      <c r="D60" s="124"/>
      <c r="E60" s="70"/>
      <c r="F60" s="49"/>
      <c r="G60" s="46"/>
      <c r="H60" s="72"/>
      <c r="I60" s="49"/>
      <c r="J60" s="32"/>
      <c r="K60" s="161"/>
      <c r="L60" s="162"/>
      <c r="M60" s="162"/>
      <c r="N60" s="162"/>
      <c r="O60" s="162"/>
    </row>
    <row r="61" spans="1:15" ht="15" customHeight="1" x14ac:dyDescent="0.25">
      <c r="A61" s="8"/>
      <c r="B61" s="51"/>
      <c r="C61" s="73"/>
      <c r="D61" s="74"/>
      <c r="E61" s="64"/>
      <c r="F61" s="32"/>
      <c r="G61" s="46"/>
      <c r="H61" s="72"/>
      <c r="I61" s="49"/>
      <c r="J61" s="32"/>
      <c r="K61" s="161"/>
      <c r="L61" s="162"/>
      <c r="M61" s="162"/>
      <c r="N61" s="162"/>
      <c r="O61" s="162"/>
    </row>
    <row r="62" spans="1:15" ht="39.950000000000003" customHeight="1" x14ac:dyDescent="0.25">
      <c r="A62" s="121" t="s">
        <v>96</v>
      </c>
      <c r="B62" s="121"/>
      <c r="C62" s="121"/>
      <c r="D62" s="37">
        <f>IF(LN(1-$D$58)*$C$22=0,"∞",LN(1-0.9)/LN(1-$D$58)*$C$22)</f>
        <v>141.94453646725418</v>
      </c>
      <c r="E62" s="64"/>
      <c r="F62" s="32"/>
      <c r="G62" s="46"/>
      <c r="H62" s="72"/>
      <c r="I62" s="49"/>
      <c r="J62" s="32"/>
      <c r="K62" s="161"/>
      <c r="L62" s="162"/>
      <c r="M62" s="162"/>
      <c r="N62" s="162"/>
      <c r="O62" s="162"/>
    </row>
    <row r="63" spans="1:15" ht="39.950000000000003" customHeight="1" x14ac:dyDescent="0.25">
      <c r="A63" s="121" t="s">
        <v>97</v>
      </c>
      <c r="B63" s="121"/>
      <c r="C63" s="121"/>
      <c r="D63" s="37">
        <f>IF(LN(1-$D$58)*$C$22=0,"∞",LN(1-0.5)/LN(1-$D$58)*$C$22)</f>
        <v>42.729563197263339</v>
      </c>
      <c r="E63" s="70"/>
      <c r="F63" s="32"/>
      <c r="G63" s="32"/>
      <c r="H63" s="72"/>
      <c r="I63" s="49"/>
      <c r="J63" s="32"/>
      <c r="K63" s="161"/>
      <c r="L63" s="162"/>
      <c r="M63" s="162"/>
      <c r="N63" s="162"/>
      <c r="O63" s="162"/>
    </row>
    <row r="64" spans="1:15" ht="24.95" customHeight="1" x14ac:dyDescent="0.25">
      <c r="A64" s="122" t="s">
        <v>98</v>
      </c>
      <c r="B64" s="122"/>
      <c r="C64" s="122"/>
      <c r="D64" s="122"/>
      <c r="E64" s="75"/>
      <c r="F64" s="76"/>
      <c r="G64" s="77"/>
      <c r="H64" s="78"/>
      <c r="I64" s="49"/>
      <c r="J64" s="32"/>
      <c r="K64" s="161"/>
      <c r="L64" s="162"/>
      <c r="M64" s="162"/>
      <c r="N64" s="162"/>
      <c r="O64" s="162"/>
    </row>
    <row r="65" spans="1:15" ht="15" customHeight="1" x14ac:dyDescent="0.25">
      <c r="A65" s="16"/>
      <c r="B65" s="17"/>
      <c r="C65" s="17"/>
      <c r="D65" s="17"/>
      <c r="E65" s="79"/>
      <c r="F65" s="41"/>
      <c r="G65" s="42"/>
      <c r="H65" s="45"/>
      <c r="I65" s="49"/>
      <c r="J65" s="32"/>
      <c r="K65" s="161"/>
      <c r="L65" s="162"/>
      <c r="M65" s="162"/>
      <c r="N65" s="162"/>
      <c r="O65" s="162"/>
    </row>
    <row r="66" spans="1:15" ht="69.95" customHeight="1" x14ac:dyDescent="0.25">
      <c r="A66" s="101" t="s">
        <v>99</v>
      </c>
      <c r="B66" s="101"/>
      <c r="C66" s="114" t="s">
        <v>100</v>
      </c>
      <c r="D66" s="114"/>
      <c r="E66" s="114"/>
      <c r="F66" s="114"/>
      <c r="G66" s="114"/>
      <c r="H66" s="114"/>
      <c r="I66" s="49"/>
      <c r="J66" s="32"/>
      <c r="K66" s="163"/>
      <c r="L66" s="164"/>
      <c r="M66" s="164"/>
      <c r="N66" s="164"/>
      <c r="O66" s="164"/>
    </row>
    <row r="67" spans="1:15" ht="24.95" customHeight="1" x14ac:dyDescent="0.25">
      <c r="A67" s="98" t="s">
        <v>101</v>
      </c>
      <c r="B67" s="98"/>
      <c r="C67" s="98"/>
      <c r="D67" s="98"/>
      <c r="E67" s="98"/>
      <c r="F67" s="98"/>
      <c r="G67" s="98"/>
      <c r="H67" s="98"/>
      <c r="I67" s="49"/>
      <c r="J67" s="32"/>
      <c r="K67" s="32"/>
      <c r="L67" s="32"/>
      <c r="M67" s="32"/>
      <c r="N67" s="32"/>
      <c r="O67" s="32"/>
    </row>
    <row r="68" spans="1:15" ht="39.950000000000003" customHeight="1" x14ac:dyDescent="0.25">
      <c r="A68" s="108" t="s">
        <v>102</v>
      </c>
      <c r="B68" s="152"/>
      <c r="C68" s="116" t="str">
        <f>IF(C36="permitted","permitted",IF(C36="not permitted","not permitted",IF(C60="acceptable","permitted","not permitted")))</f>
        <v>permitted</v>
      </c>
      <c r="D68" s="116"/>
      <c r="E68" s="118" t="s">
        <v>103</v>
      </c>
      <c r="F68" s="119"/>
      <c r="G68" s="120"/>
      <c r="H68" s="39">
        <f>C23</f>
        <v>45901</v>
      </c>
      <c r="I68" s="49"/>
      <c r="J68" s="32"/>
      <c r="K68" s="32"/>
      <c r="L68" s="32"/>
      <c r="M68" s="32"/>
      <c r="N68" s="32"/>
      <c r="O68" s="32"/>
    </row>
    <row r="69" spans="1:15" ht="24.95" customHeight="1" x14ac:dyDescent="0.25">
      <c r="A69" s="108"/>
      <c r="B69" s="156"/>
      <c r="C69" s="155"/>
      <c r="D69" s="109"/>
      <c r="E69" s="153" t="s">
        <v>104</v>
      </c>
      <c r="F69" s="153"/>
      <c r="G69" s="153"/>
      <c r="H69" s="154"/>
      <c r="I69" s="49"/>
      <c r="J69" s="32"/>
      <c r="K69" s="32"/>
      <c r="L69" s="32"/>
      <c r="M69" s="32"/>
      <c r="N69" s="32"/>
      <c r="O69" s="32"/>
    </row>
    <row r="70" spans="1:15" ht="24.95" customHeight="1" x14ac:dyDescent="0.25">
      <c r="A70" s="101"/>
      <c r="B70" s="101"/>
      <c r="C70" s="80"/>
      <c r="D70" s="38"/>
      <c r="E70" s="113"/>
      <c r="F70" s="113"/>
      <c r="G70" s="113"/>
      <c r="H70" s="113"/>
      <c r="I70" s="49"/>
      <c r="J70" s="32"/>
      <c r="K70" s="32"/>
      <c r="L70" s="32"/>
      <c r="M70" s="32"/>
      <c r="N70" s="32"/>
      <c r="O70" s="32"/>
    </row>
    <row r="71" spans="1:15" ht="27.75" customHeight="1" x14ac:dyDescent="0.25">
      <c r="A71" s="114"/>
      <c r="B71" s="114"/>
      <c r="C71" s="80"/>
      <c r="D71" s="40"/>
      <c r="E71" s="115"/>
      <c r="F71" s="115"/>
      <c r="G71" s="115"/>
      <c r="H71" s="115"/>
      <c r="I71" s="49"/>
      <c r="J71" s="32"/>
      <c r="K71" s="32"/>
      <c r="L71" s="32"/>
      <c r="M71" s="32"/>
      <c r="N71" s="32"/>
      <c r="O71" s="32"/>
    </row>
    <row r="72" spans="1:15" ht="24" customHeight="1" x14ac:dyDescent="0.25">
      <c r="A72" s="157"/>
      <c r="B72" s="157"/>
      <c r="C72" s="80"/>
      <c r="D72" s="38"/>
      <c r="E72" s="158"/>
      <c r="F72" s="158"/>
      <c r="G72" s="158"/>
      <c r="H72" s="158"/>
      <c r="I72" s="49"/>
      <c r="J72" s="32"/>
      <c r="K72" s="32"/>
      <c r="L72" s="32"/>
      <c r="M72" s="32"/>
      <c r="N72" s="32"/>
      <c r="O72" s="32"/>
    </row>
    <row r="73" spans="1:15" ht="24.95" customHeight="1" x14ac:dyDescent="0.25">
      <c r="A73" s="81"/>
      <c r="B73" s="82"/>
      <c r="C73" s="83"/>
      <c r="D73" s="83"/>
      <c r="E73" s="82"/>
      <c r="F73" s="82"/>
      <c r="G73" s="82"/>
      <c r="H73" s="84"/>
      <c r="J73" s="32"/>
      <c r="K73" s="32"/>
      <c r="L73" s="32"/>
      <c r="M73" s="32"/>
      <c r="N73" s="32"/>
      <c r="O73" s="32"/>
    </row>
    <row r="74" spans="1:15" ht="132" customHeight="1" x14ac:dyDescent="0.25">
      <c r="A74" s="99" t="s">
        <v>105</v>
      </c>
      <c r="B74" s="99"/>
      <c r="C74" s="99"/>
      <c r="D74" s="99"/>
      <c r="E74" s="99"/>
      <c r="F74" s="99"/>
      <c r="G74" s="99"/>
      <c r="H74" s="99"/>
      <c r="I74" s="49"/>
      <c r="J74" s="32"/>
      <c r="K74" s="32"/>
      <c r="L74" s="32"/>
      <c r="M74" s="32"/>
      <c r="N74" s="32"/>
      <c r="O74" s="32"/>
    </row>
    <row r="75" spans="1:15" ht="72" customHeight="1" x14ac:dyDescent="0.25">
      <c r="A75" s="99" t="s">
        <v>106</v>
      </c>
      <c r="B75" s="99"/>
      <c r="C75" s="99"/>
      <c r="D75" s="99"/>
      <c r="E75" s="99"/>
      <c r="F75" s="99"/>
      <c r="G75" s="99"/>
      <c r="H75" s="99"/>
      <c r="I75" s="49"/>
      <c r="J75" s="32"/>
      <c r="K75" s="32"/>
      <c r="L75" s="32"/>
      <c r="M75" s="32"/>
      <c r="N75" s="32"/>
      <c r="O75" s="32"/>
    </row>
    <row r="76" spans="1:15" ht="15" customHeight="1" x14ac:dyDescent="0.25">
      <c r="A76" s="147"/>
      <c r="B76" s="140"/>
      <c r="C76" s="140"/>
      <c r="D76" s="140"/>
      <c r="E76" s="140"/>
      <c r="F76" s="140"/>
      <c r="G76" s="140"/>
      <c r="H76" s="148"/>
      <c r="J76" s="32"/>
      <c r="K76" s="32"/>
      <c r="L76" s="32"/>
      <c r="M76" s="32"/>
      <c r="N76" s="32"/>
      <c r="O76" s="32"/>
    </row>
    <row r="77" spans="1:15" ht="84" customHeight="1" x14ac:dyDescent="0.25">
      <c r="A77" s="99" t="s">
        <v>107</v>
      </c>
      <c r="B77" s="99"/>
      <c r="C77" s="99"/>
      <c r="D77" s="99"/>
      <c r="E77" s="99"/>
      <c r="F77" s="99"/>
      <c r="G77" s="99"/>
      <c r="H77" s="99"/>
      <c r="I77" s="49"/>
      <c r="J77" s="32"/>
      <c r="K77" s="32"/>
      <c r="L77" s="32"/>
      <c r="M77" s="32"/>
      <c r="N77" s="32"/>
      <c r="O77" s="32"/>
    </row>
    <row r="78" spans="1:15" ht="60" customHeight="1" x14ac:dyDescent="0.25">
      <c r="A78" s="99" t="s">
        <v>108</v>
      </c>
      <c r="B78" s="99"/>
      <c r="C78" s="99"/>
      <c r="D78" s="99"/>
      <c r="E78" s="99"/>
      <c r="F78" s="99"/>
      <c r="G78" s="99"/>
      <c r="H78" s="99"/>
      <c r="I78" s="49"/>
      <c r="J78" s="32"/>
      <c r="K78" s="32"/>
      <c r="L78" s="32"/>
      <c r="M78" s="32"/>
      <c r="N78" s="32"/>
      <c r="O78" s="32"/>
    </row>
    <row r="79" spans="1:15" ht="36" customHeight="1" x14ac:dyDescent="0.25">
      <c r="A79" s="100" t="s">
        <v>109</v>
      </c>
      <c r="B79" s="100"/>
      <c r="C79" s="100"/>
      <c r="D79" s="100"/>
      <c r="E79" s="100"/>
      <c r="F79" s="100"/>
      <c r="G79" s="100"/>
      <c r="H79" s="100"/>
      <c r="I79" s="49"/>
      <c r="J79" s="32"/>
      <c r="K79" s="32"/>
      <c r="L79" s="32"/>
      <c r="M79" s="32"/>
      <c r="N79" s="32"/>
      <c r="O79" s="32"/>
    </row>
    <row r="80" spans="1:15" ht="15" customHeight="1" x14ac:dyDescent="0.25">
      <c r="A80" s="149"/>
      <c r="B80" s="150"/>
      <c r="C80" s="150"/>
      <c r="D80" s="150"/>
      <c r="E80" s="150"/>
      <c r="F80" s="150"/>
      <c r="G80" s="150"/>
      <c r="H80" s="151"/>
      <c r="J80" s="32"/>
      <c r="K80" s="32"/>
      <c r="L80" s="32"/>
      <c r="M80" s="32"/>
      <c r="N80" s="32"/>
      <c r="O80" s="32"/>
    </row>
    <row r="81" spans="1:15" ht="72" customHeight="1" x14ac:dyDescent="0.25">
      <c r="A81" s="99" t="s">
        <v>110</v>
      </c>
      <c r="B81" s="99"/>
      <c r="C81" s="99"/>
      <c r="D81" s="99"/>
      <c r="E81" s="99"/>
      <c r="F81" s="99"/>
      <c r="G81" s="99"/>
      <c r="H81" s="99"/>
      <c r="I81" s="49"/>
      <c r="J81" s="32"/>
      <c r="K81" s="32"/>
      <c r="L81" s="32"/>
      <c r="M81" s="32"/>
      <c r="N81" s="32"/>
      <c r="O81" s="32"/>
    </row>
    <row r="82" spans="1:15" ht="60" customHeight="1" x14ac:dyDescent="0.25">
      <c r="A82" s="99" t="s">
        <v>111</v>
      </c>
      <c r="B82" s="99"/>
      <c r="C82" s="99"/>
      <c r="D82" s="99"/>
      <c r="E82" s="99"/>
      <c r="F82" s="99"/>
      <c r="G82" s="99"/>
      <c r="H82" s="99"/>
      <c r="I82" s="49"/>
      <c r="J82" s="32"/>
      <c r="K82" s="32"/>
      <c r="L82" s="32"/>
      <c r="M82" s="32"/>
      <c r="N82" s="32"/>
      <c r="O82" s="32"/>
    </row>
    <row r="83" spans="1:15" ht="72" customHeight="1" x14ac:dyDescent="0.25">
      <c r="A83" s="99" t="s">
        <v>112</v>
      </c>
      <c r="B83" s="99"/>
      <c r="C83" s="99"/>
      <c r="D83" s="99"/>
      <c r="E83" s="99"/>
      <c r="F83" s="99"/>
      <c r="G83" s="99"/>
      <c r="H83" s="99"/>
      <c r="I83" s="49"/>
      <c r="J83" s="32"/>
      <c r="K83" s="32"/>
      <c r="L83" s="32"/>
      <c r="M83" s="32"/>
      <c r="N83" s="32"/>
      <c r="O83" s="32"/>
    </row>
    <row r="84" spans="1:15" ht="108" customHeight="1" x14ac:dyDescent="0.25">
      <c r="A84" s="99" t="s">
        <v>113</v>
      </c>
      <c r="B84" s="99"/>
      <c r="C84" s="99"/>
      <c r="D84" s="99"/>
      <c r="E84" s="99"/>
      <c r="F84" s="99"/>
      <c r="G84" s="99"/>
      <c r="H84" s="99"/>
      <c r="I84" s="49"/>
      <c r="J84" s="32"/>
      <c r="K84" s="32"/>
      <c r="L84" s="32"/>
      <c r="M84" s="32"/>
      <c r="N84" s="32"/>
      <c r="O84" s="32"/>
    </row>
    <row r="85" spans="1:15" ht="60" customHeight="1" x14ac:dyDescent="0.25">
      <c r="A85" s="99" t="s">
        <v>114</v>
      </c>
      <c r="B85" s="99"/>
      <c r="C85" s="99"/>
      <c r="D85" s="99"/>
      <c r="E85" s="99"/>
      <c r="F85" s="99"/>
      <c r="G85" s="99"/>
      <c r="H85" s="99"/>
      <c r="I85" s="49"/>
      <c r="J85" s="32"/>
      <c r="K85" s="32"/>
      <c r="L85" s="32"/>
      <c r="M85" s="32"/>
      <c r="N85" s="32"/>
      <c r="O85" s="32"/>
    </row>
    <row r="86" spans="1:15" ht="84" customHeight="1" x14ac:dyDescent="0.25">
      <c r="A86" s="99" t="s">
        <v>115</v>
      </c>
      <c r="B86" s="99"/>
      <c r="C86" s="99"/>
      <c r="D86" s="99"/>
      <c r="E86" s="99"/>
      <c r="F86" s="99"/>
      <c r="G86" s="99"/>
      <c r="H86" s="99"/>
      <c r="I86" s="49"/>
      <c r="J86" s="32"/>
      <c r="K86" s="32"/>
      <c r="L86" s="32"/>
      <c r="M86" s="32"/>
      <c r="N86" s="32"/>
      <c r="O86" s="32"/>
    </row>
    <row r="87" spans="1:15" ht="48" customHeight="1" x14ac:dyDescent="0.25">
      <c r="A87" s="99" t="s">
        <v>116</v>
      </c>
      <c r="B87" s="99"/>
      <c r="C87" s="99"/>
      <c r="D87" s="99"/>
      <c r="E87" s="99"/>
      <c r="F87" s="99"/>
      <c r="G87" s="99"/>
      <c r="H87" s="99"/>
      <c r="I87" s="49"/>
      <c r="J87" s="32"/>
      <c r="K87" s="32"/>
      <c r="L87" s="32"/>
      <c r="M87" s="32"/>
      <c r="N87" s="32"/>
      <c r="O87" s="32"/>
    </row>
    <row r="88" spans="1:15" ht="36" customHeight="1" x14ac:dyDescent="0.25">
      <c r="A88" s="99" t="s">
        <v>117</v>
      </c>
      <c r="B88" s="99"/>
      <c r="C88" s="99"/>
      <c r="D88" s="99"/>
      <c r="E88" s="99"/>
      <c r="F88" s="99"/>
      <c r="G88" s="99"/>
      <c r="H88" s="99"/>
      <c r="I88" s="49"/>
      <c r="J88" s="32"/>
      <c r="K88" s="32"/>
      <c r="L88" s="32"/>
      <c r="M88" s="32"/>
      <c r="N88" s="32"/>
      <c r="O88" s="32"/>
    </row>
    <row r="89" spans="1:15" ht="132" customHeight="1" x14ac:dyDescent="0.25">
      <c r="A89" s="99" t="s">
        <v>118</v>
      </c>
      <c r="B89" s="99"/>
      <c r="C89" s="99"/>
      <c r="D89" s="99"/>
      <c r="E89" s="99"/>
      <c r="F89" s="99"/>
      <c r="G89" s="99"/>
      <c r="H89" s="99"/>
      <c r="I89" s="49"/>
      <c r="J89" s="32"/>
      <c r="K89" s="32"/>
      <c r="L89" s="32"/>
      <c r="M89" s="32"/>
      <c r="N89" s="32"/>
      <c r="O89" s="32"/>
    </row>
    <row r="90" spans="1:15" ht="96" customHeight="1" x14ac:dyDescent="0.25">
      <c r="A90" s="89" t="s">
        <v>119</v>
      </c>
      <c r="B90" s="89"/>
      <c r="C90" s="89"/>
      <c r="D90" s="89"/>
      <c r="E90" s="89"/>
      <c r="F90" s="89"/>
      <c r="G90" s="89"/>
      <c r="H90" s="89"/>
      <c r="I90" s="49"/>
      <c r="J90" s="32"/>
      <c r="K90" s="32"/>
      <c r="L90" s="32"/>
      <c r="M90" s="32"/>
      <c r="N90" s="32"/>
      <c r="O90" s="32"/>
    </row>
    <row r="91" spans="1:15" ht="72" customHeight="1" x14ac:dyDescent="0.25">
      <c r="A91" s="89" t="s">
        <v>120</v>
      </c>
      <c r="B91" s="89"/>
      <c r="C91" s="89"/>
      <c r="D91" s="89"/>
      <c r="E91" s="89"/>
      <c r="F91" s="89"/>
      <c r="G91" s="89"/>
      <c r="H91" s="89"/>
      <c r="I91" s="49"/>
      <c r="J91" s="32"/>
      <c r="K91" s="32"/>
      <c r="L91" s="32"/>
      <c r="M91" s="32"/>
      <c r="N91" s="32"/>
      <c r="O91" s="32"/>
    </row>
    <row r="92" spans="1:15" ht="72" customHeight="1" x14ac:dyDescent="0.25">
      <c r="A92" s="89" t="s">
        <v>121</v>
      </c>
      <c r="B92" s="89"/>
      <c r="C92" s="89"/>
      <c r="D92" s="89"/>
      <c r="E92" s="89"/>
      <c r="F92" s="89"/>
      <c r="G92" s="89"/>
      <c r="H92" s="89"/>
      <c r="I92" s="49"/>
      <c r="J92" s="32"/>
      <c r="K92" s="32"/>
      <c r="L92" s="32"/>
      <c r="M92" s="32"/>
      <c r="N92" s="32"/>
      <c r="O92" s="32"/>
    </row>
    <row r="93" spans="1:15" ht="96" customHeight="1" x14ac:dyDescent="0.25">
      <c r="A93" s="89" t="s">
        <v>122</v>
      </c>
      <c r="B93" s="89"/>
      <c r="C93" s="89"/>
      <c r="D93" s="89"/>
      <c r="E93" s="89"/>
      <c r="F93" s="89"/>
      <c r="G93" s="89"/>
      <c r="H93" s="89"/>
      <c r="I93" s="49"/>
      <c r="J93" s="32"/>
      <c r="K93" s="32"/>
      <c r="L93" s="32"/>
      <c r="M93" s="32"/>
      <c r="N93" s="32"/>
      <c r="O93" s="32"/>
    </row>
    <row r="94" spans="1:15" ht="48" customHeight="1" x14ac:dyDescent="0.25">
      <c r="A94" s="89" t="s">
        <v>123</v>
      </c>
      <c r="B94" s="89"/>
      <c r="C94" s="89"/>
      <c r="D94" s="89"/>
      <c r="E94" s="89"/>
      <c r="F94" s="89"/>
      <c r="G94" s="89"/>
      <c r="H94" s="89"/>
      <c r="I94" s="49"/>
      <c r="J94" s="32"/>
      <c r="K94" s="32"/>
      <c r="L94" s="32"/>
      <c r="M94" s="32"/>
      <c r="N94" s="32"/>
      <c r="O94" s="32"/>
    </row>
    <row r="95" spans="1:15" ht="72" customHeight="1" x14ac:dyDescent="0.25">
      <c r="A95" s="89" t="s">
        <v>124</v>
      </c>
      <c r="B95" s="89"/>
      <c r="C95" s="89"/>
      <c r="D95" s="89"/>
      <c r="E95" s="89"/>
      <c r="F95" s="89"/>
      <c r="G95" s="89"/>
      <c r="H95" s="89"/>
      <c r="I95" s="49"/>
      <c r="J95" s="32"/>
      <c r="K95" s="32"/>
      <c r="L95" s="32"/>
      <c r="M95" s="32"/>
      <c r="N95" s="32"/>
      <c r="O95" s="32"/>
    </row>
    <row r="96" spans="1:15" ht="60" customHeight="1" x14ac:dyDescent="0.25">
      <c r="A96" s="89" t="s">
        <v>125</v>
      </c>
      <c r="B96" s="89"/>
      <c r="C96" s="89"/>
      <c r="D96" s="89"/>
      <c r="E96" s="89"/>
      <c r="F96" s="89"/>
      <c r="G96" s="89"/>
      <c r="H96" s="89"/>
      <c r="I96" s="49"/>
      <c r="J96" s="32"/>
      <c r="K96" s="32"/>
      <c r="L96" s="32"/>
      <c r="M96" s="32"/>
      <c r="N96" s="32"/>
      <c r="O96" s="32"/>
    </row>
    <row r="97" spans="1:15" ht="108" customHeight="1" x14ac:dyDescent="0.25">
      <c r="A97" s="89" t="s">
        <v>126</v>
      </c>
      <c r="B97" s="89"/>
      <c r="C97" s="89"/>
      <c r="D97" s="89"/>
      <c r="E97" s="89"/>
      <c r="F97" s="89"/>
      <c r="G97" s="89"/>
      <c r="H97" s="89"/>
      <c r="I97" s="49"/>
      <c r="J97" s="32"/>
      <c r="K97" s="32"/>
      <c r="L97" s="32"/>
      <c r="M97" s="32"/>
      <c r="N97" s="32"/>
      <c r="O97" s="32"/>
    </row>
    <row r="98" spans="1:15" ht="15" customHeight="1" x14ac:dyDescent="0.25">
      <c r="A98" s="91"/>
      <c r="B98" s="92"/>
      <c r="C98" s="92"/>
      <c r="D98" s="92"/>
      <c r="E98" s="92"/>
      <c r="F98" s="92"/>
      <c r="G98" s="92"/>
      <c r="H98" s="93"/>
      <c r="J98" s="32"/>
      <c r="K98" s="32"/>
      <c r="L98" s="32"/>
      <c r="M98" s="32"/>
      <c r="N98" s="32"/>
      <c r="O98" s="32"/>
    </row>
    <row r="99" spans="1:15" ht="48" customHeight="1" x14ac:dyDescent="0.25">
      <c r="A99" s="89" t="s">
        <v>127</v>
      </c>
      <c r="B99" s="89"/>
      <c r="C99" s="89"/>
      <c r="D99" s="89"/>
      <c r="E99" s="89"/>
      <c r="F99" s="89"/>
      <c r="G99" s="89"/>
      <c r="H99" s="89"/>
      <c r="I99" s="49"/>
      <c r="J99" s="32"/>
      <c r="K99" s="32"/>
      <c r="L99" s="32"/>
      <c r="M99" s="32"/>
      <c r="N99" s="32"/>
      <c r="O99" s="32"/>
    </row>
    <row r="100" spans="1:15" ht="15" customHeight="1" x14ac:dyDescent="0.25">
      <c r="A100" s="94"/>
      <c r="B100" s="95"/>
      <c r="C100" s="95"/>
      <c r="D100" s="95"/>
      <c r="E100" s="95"/>
      <c r="F100" s="95"/>
      <c r="G100" s="95"/>
      <c r="H100" s="96"/>
      <c r="J100" s="32"/>
      <c r="K100" s="32"/>
      <c r="L100" s="32"/>
      <c r="M100" s="32"/>
      <c r="N100" s="32"/>
      <c r="O100" s="32"/>
    </row>
    <row r="101" spans="1:15" ht="96" customHeight="1" x14ac:dyDescent="0.25">
      <c r="A101" s="90" t="s">
        <v>128</v>
      </c>
      <c r="B101" s="90"/>
      <c r="C101" s="90" t="s">
        <v>129</v>
      </c>
      <c r="D101" s="90"/>
      <c r="E101" s="90"/>
      <c r="F101" s="90"/>
      <c r="G101" s="90"/>
      <c r="H101" s="1"/>
      <c r="J101" s="32"/>
      <c r="K101" s="32"/>
      <c r="L101" s="32"/>
      <c r="M101" s="32"/>
      <c r="N101" s="32"/>
      <c r="O101" s="32"/>
    </row>
    <row r="102" spans="1:15" hidden="1" x14ac:dyDescent="0.25">
      <c r="B102" s="2"/>
      <c r="C102" s="2"/>
      <c r="D102" s="2"/>
      <c r="E102" s="2"/>
      <c r="F102" s="2"/>
      <c r="G102" s="2"/>
      <c r="H102" s="2"/>
    </row>
    <row r="103" spans="1:15" x14ac:dyDescent="0.25"/>
    <row r="104" spans="1:15" hidden="1" x14ac:dyDescent="0.25">
      <c r="A104" s="43"/>
    </row>
    <row r="105" spans="1:15" hidden="1" x14ac:dyDescent="0.25">
      <c r="A105" s="43" t="s">
        <v>66</v>
      </c>
    </row>
    <row r="106" spans="1:15" hidden="1" x14ac:dyDescent="0.25">
      <c r="A106" s="43" t="s">
        <v>59</v>
      </c>
    </row>
    <row r="107" spans="1:15" hidden="1" x14ac:dyDescent="0.25">
      <c r="A107" s="43"/>
    </row>
  </sheetData>
  <sheetProtection selectLockedCells="1"/>
  <mergeCells count="112">
    <mergeCell ref="K55:O66"/>
    <mergeCell ref="K54:O54"/>
    <mergeCell ref="K40:O40"/>
    <mergeCell ref="K38:O39"/>
    <mergeCell ref="K36:O36"/>
    <mergeCell ref="C15:H15"/>
    <mergeCell ref="A87:H87"/>
    <mergeCell ref="A86:H86"/>
    <mergeCell ref="A84:H84"/>
    <mergeCell ref="A85:H85"/>
    <mergeCell ref="J40:J41"/>
    <mergeCell ref="E46:H46"/>
    <mergeCell ref="E42:H42"/>
    <mergeCell ref="E43:H43"/>
    <mergeCell ref="E44:H44"/>
    <mergeCell ref="E28:H28"/>
    <mergeCell ref="A20:G20"/>
    <mergeCell ref="A30:G30"/>
    <mergeCell ref="C16:H16"/>
    <mergeCell ref="E32:H32"/>
    <mergeCell ref="E33:H33"/>
    <mergeCell ref="E34:H34"/>
    <mergeCell ref="E35:H35"/>
    <mergeCell ref="A37:H37"/>
    <mergeCell ref="A95:H95"/>
    <mergeCell ref="A96:H96"/>
    <mergeCell ref="A76:H76"/>
    <mergeCell ref="A80:H80"/>
    <mergeCell ref="A60:B60"/>
    <mergeCell ref="A68:B68"/>
    <mergeCell ref="E69:H69"/>
    <mergeCell ref="C69:D69"/>
    <mergeCell ref="A69:B69"/>
    <mergeCell ref="A72:B72"/>
    <mergeCell ref="E72:F72"/>
    <mergeCell ref="G72:H72"/>
    <mergeCell ref="A74:H74"/>
    <mergeCell ref="F1:H1"/>
    <mergeCell ref="F2:H2"/>
    <mergeCell ref="A5:H5"/>
    <mergeCell ref="A2:E2"/>
    <mergeCell ref="C4:H4"/>
    <mergeCell ref="C14:H14"/>
    <mergeCell ref="A4:B4"/>
    <mergeCell ref="C7:H7"/>
    <mergeCell ref="C8:H8"/>
    <mergeCell ref="C9:H9"/>
    <mergeCell ref="C10:H10"/>
    <mergeCell ref="C11:H11"/>
    <mergeCell ref="C12:H12"/>
    <mergeCell ref="C13:H13"/>
    <mergeCell ref="A1:D1"/>
    <mergeCell ref="A3:H3"/>
    <mergeCell ref="C36:D36"/>
    <mergeCell ref="C17:F17"/>
    <mergeCell ref="G17:H18"/>
    <mergeCell ref="C18:F18"/>
    <mergeCell ref="E21:H21"/>
    <mergeCell ref="E22:H23"/>
    <mergeCell ref="E24:H25"/>
    <mergeCell ref="C26:D26"/>
    <mergeCell ref="E26:H26"/>
    <mergeCell ref="C27:H27"/>
    <mergeCell ref="E31:H31"/>
    <mergeCell ref="A38:H39"/>
    <mergeCell ref="A36:B36"/>
    <mergeCell ref="E40:H40"/>
    <mergeCell ref="G70:H70"/>
    <mergeCell ref="A71:B71"/>
    <mergeCell ref="E71:F71"/>
    <mergeCell ref="G71:H71"/>
    <mergeCell ref="C68:D68"/>
    <mergeCell ref="E48:H48"/>
    <mergeCell ref="E50:H50"/>
    <mergeCell ref="E52:H52"/>
    <mergeCell ref="E68:G68"/>
    <mergeCell ref="E70:F70"/>
    <mergeCell ref="E45:H45"/>
    <mergeCell ref="E54:H54"/>
    <mergeCell ref="A62:C62"/>
    <mergeCell ref="A63:C63"/>
    <mergeCell ref="A64:D64"/>
    <mergeCell ref="A66:B66"/>
    <mergeCell ref="C66:H66"/>
    <mergeCell ref="A56:B56"/>
    <mergeCell ref="C60:D60"/>
    <mergeCell ref="A67:H67"/>
    <mergeCell ref="A58:C58"/>
    <mergeCell ref="A99:H99"/>
    <mergeCell ref="A101:B101"/>
    <mergeCell ref="C101:G101"/>
    <mergeCell ref="A94:H94"/>
    <mergeCell ref="A98:H98"/>
    <mergeCell ref="A100:H100"/>
    <mergeCell ref="A6:H6"/>
    <mergeCell ref="A19:H19"/>
    <mergeCell ref="A29:H29"/>
    <mergeCell ref="A97:H97"/>
    <mergeCell ref="A78:H78"/>
    <mergeCell ref="A79:H79"/>
    <mergeCell ref="A81:H81"/>
    <mergeCell ref="A82:H82"/>
    <mergeCell ref="A83:H83"/>
    <mergeCell ref="A88:H88"/>
    <mergeCell ref="A89:H89"/>
    <mergeCell ref="A90:H90"/>
    <mergeCell ref="A91:H91"/>
    <mergeCell ref="A92:H92"/>
    <mergeCell ref="A93:H93"/>
    <mergeCell ref="A77:H77"/>
    <mergeCell ref="A70:B70"/>
    <mergeCell ref="A75:H75"/>
  </mergeCells>
  <conditionalFormatting sqref="C42:D43">
    <cfRule type="expression" dxfId="27" priority="33">
      <formula>IF($H42="x",TRUE,FALSE)</formula>
    </cfRule>
  </conditionalFormatting>
  <conditionalFormatting sqref="C48 C44:C45">
    <cfRule type="expression" dxfId="26" priority="32">
      <formula>IF($H44="x",TRUE,FALSE)</formula>
    </cfRule>
  </conditionalFormatting>
  <conditionalFormatting sqref="C50 C52:C56">
    <cfRule type="expression" dxfId="25" priority="31">
      <formula>IF($H50="x",TRUE,FALSE)</formula>
    </cfRule>
  </conditionalFormatting>
  <conditionalFormatting sqref="D44:D45 D47:D49">
    <cfRule type="expression" dxfId="24" priority="30">
      <formula>IF($H44="x",TRUE,FALSE)</formula>
    </cfRule>
  </conditionalFormatting>
  <conditionalFormatting sqref="D50:D51">
    <cfRule type="expression" dxfId="23" priority="29">
      <formula>IF($H50="x",TRUE,FALSE)</formula>
    </cfRule>
  </conditionalFormatting>
  <conditionalFormatting sqref="C49">
    <cfRule type="expression" dxfId="22" priority="28">
      <formula>IF($H49="x",TRUE,FALSE)</formula>
    </cfRule>
  </conditionalFormatting>
  <conditionalFormatting sqref="C47">
    <cfRule type="expression" dxfId="21" priority="27">
      <formula>IF($H47="x",TRUE,FALSE)</formula>
    </cfRule>
  </conditionalFormatting>
  <conditionalFormatting sqref="C36:D36">
    <cfRule type="cellIs" dxfId="20" priority="22" operator="equal">
      <formula>"not permitted"</formula>
    </cfRule>
    <cfRule type="cellIs" dxfId="19" priority="23" operator="equal">
      <formula>"permitted"</formula>
    </cfRule>
    <cfRule type="cellIs" dxfId="18" priority="24" operator="equal">
      <formula>"permitted, subject to Step 4"</formula>
    </cfRule>
  </conditionalFormatting>
  <conditionalFormatting sqref="C51">
    <cfRule type="expression" dxfId="17" priority="21">
      <formula>IF($H51="x",TRUE,FALSE)</formula>
    </cfRule>
  </conditionalFormatting>
  <conditionalFormatting sqref="D52:D53 D55:D56">
    <cfRule type="expression" dxfId="16" priority="20">
      <formula>IF($H52="x",TRUE,FALSE)</formula>
    </cfRule>
  </conditionalFormatting>
  <conditionalFormatting sqref="C46">
    <cfRule type="expression" dxfId="15" priority="13">
      <formula>IF($H46="x",TRUE,FALSE)</formula>
    </cfRule>
  </conditionalFormatting>
  <conditionalFormatting sqref="D46">
    <cfRule type="expression" dxfId="14" priority="12">
      <formula>IF($H46="x",TRUE,FALSE)</formula>
    </cfRule>
  </conditionalFormatting>
  <conditionalFormatting sqref="A55:H55 A52:A54 A41:H51 A66 C66:H66 C52:H53 C54 A57:H57 A56 C56:H56 A37:A38 A40:E40 A61:H65 A60 C60:H60 A59:H59 A58 D58:H58">
    <cfRule type="expression" dxfId="13" priority="10">
      <formula>IF($C$36="permitted",TRUE,FALSE)</formula>
    </cfRule>
    <cfRule type="expression" dxfId="12" priority="11">
      <formula>IF($C$36="not permitted",TRUE,FALSE)</formula>
    </cfRule>
  </conditionalFormatting>
  <conditionalFormatting sqref="I50">
    <cfRule type="expression" dxfId="11" priority="8">
      <formula>IF($C$36="permitted",TRUE,FALSE)</formula>
    </cfRule>
    <cfRule type="expression" dxfId="10" priority="9">
      <formula>IF($C$36="not permitted",TRUE,FALSE)</formula>
    </cfRule>
  </conditionalFormatting>
  <conditionalFormatting sqref="F73:H73 H68 E68:E69">
    <cfRule type="expression" dxfId="9" priority="7">
      <formula>IF($C$68="permitted",FALSE,TRUE)</formula>
    </cfRule>
  </conditionalFormatting>
  <conditionalFormatting sqref="B52:B54">
    <cfRule type="expression" dxfId="8" priority="5">
      <formula>IF($C$36="permitted",TRUE,FALSE)</formula>
    </cfRule>
    <cfRule type="expression" dxfId="7" priority="6">
      <formula>IF($C$36="not permitted",TRUE,FALSE)</formula>
    </cfRule>
  </conditionalFormatting>
  <conditionalFormatting sqref="E54:H54">
    <cfRule type="expression" dxfId="6" priority="3">
      <formula>IF($C$36="permitted",TRUE,FALSE)</formula>
    </cfRule>
    <cfRule type="expression" dxfId="5" priority="4">
      <formula>IF($C$36="not permitted",TRUE,FALSE)</formula>
    </cfRule>
  </conditionalFormatting>
  <conditionalFormatting sqref="C42:H54">
    <cfRule type="expression" dxfId="4" priority="2">
      <formula>IF($J42="x",TRUE,FALSE)</formula>
    </cfRule>
  </conditionalFormatting>
  <conditionalFormatting sqref="C60:D60">
    <cfRule type="expression" dxfId="3" priority="25">
      <formula>IF($C$60&lt;&gt;"acceptable",TRUE,FALSE)</formula>
    </cfRule>
    <cfRule type="expression" dxfId="2" priority="26">
      <formula>IF($C$60="acceptable",TRUE,FALSE)</formula>
    </cfRule>
  </conditionalFormatting>
  <conditionalFormatting sqref="C68:D68">
    <cfRule type="cellIs" dxfId="1" priority="17" operator="equal">
      <formula>"not permitted"</formula>
    </cfRule>
    <cfRule type="cellIs" dxfId="0" priority="18" operator="equal">
      <formula>"permitted"</formula>
    </cfRule>
    <cfRule type="colorScale" priority="19">
      <colorScale>
        <cfvo type="min"/>
        <cfvo type="max"/>
        <color rgb="FFE64B3D"/>
        <color rgb="FFFAB150"/>
      </colorScale>
    </cfRule>
  </conditionalFormatting>
  <dataValidations count="1">
    <dataValidation type="list" allowBlank="1" showInputMessage="1" showErrorMessage="1" sqref="C31:C35 C48 C54" xr:uid="{E631E7AC-6B7D-4EFA-B6F3-8E57082FED38}">
      <formula1>"Yes,No"</formula1>
    </dataValidation>
  </dataValidations>
  <pageMargins left="0.7" right="0.7" top="0.78740157499999996" bottom="0.78740157499999996" header="0.3" footer="0.3"/>
  <pageSetup paperSize="9" scale="23" fitToHeight="2" orientation="portrait" r:id="rId1"/>
  <headerFooter>
    <oddFooter>&amp;L#16124282v6</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9626212-c3b5-434a-a05b-98bd4c0c4ab2" xsi:nil="true"/>
    <lcf76f155ced4ddcb4097134ff3c332f xmlns="407ac6ab-4062-4821-846e-6bc14c78399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26D608F9A16D1E42AEC8FEF7C7A72BBC" ma:contentTypeVersion="16" ma:contentTypeDescription="Luo uusi asiakirja." ma:contentTypeScope="" ma:versionID="04a56dd0c8f34eda501f53b18a2dfa36">
  <xsd:schema xmlns:xsd="http://www.w3.org/2001/XMLSchema" xmlns:xs="http://www.w3.org/2001/XMLSchema" xmlns:p="http://schemas.microsoft.com/office/2006/metadata/properties" xmlns:ns2="407ac6ab-4062-4821-846e-6bc14c783990" xmlns:ns3="f9626212-c3b5-434a-a05b-98bd4c0c4ab2" targetNamespace="http://schemas.microsoft.com/office/2006/metadata/properties" ma:root="true" ma:fieldsID="97443bf4c4b026bdab385b24d782504c" ns2:_="" ns3:_="">
    <xsd:import namespace="407ac6ab-4062-4821-846e-6bc14c783990"/>
    <xsd:import namespace="f9626212-c3b5-434a-a05b-98bd4c0c4a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7ac6ab-4062-4821-846e-6bc14c783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056935de-da05-4f76-b02a-c0a3fb667c9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626212-c3b5-434a-a05b-98bd4c0c4ab2" elementFormDefault="qualified">
    <xsd:import namespace="http://schemas.microsoft.com/office/2006/documentManagement/types"/>
    <xsd:import namespace="http://schemas.microsoft.com/office/infopath/2007/PartnerControls"/>
    <xsd:element name="SharedWithUsers" ma:index="17"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9695ce19-92a6-4af8-8b2e-67a7add03e69}" ma:internalName="TaxCatchAll" ma:showField="CatchAllData" ma:web="f9626212-c3b5-434a-a05b-98bd4c0c4a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EC9CAE-32FE-411D-A488-DDB1D8642FA6}">
  <ds:schemaRefs>
    <ds:schemaRef ds:uri="http://schemas.microsoft.com/sharepoint/v3/contenttype/forms"/>
  </ds:schemaRefs>
</ds:datastoreItem>
</file>

<file path=customXml/itemProps2.xml><?xml version="1.0" encoding="utf-8"?>
<ds:datastoreItem xmlns:ds="http://schemas.openxmlformats.org/officeDocument/2006/customXml" ds:itemID="{CEE7C494-CBCB-4497-83CA-C99C35260A20}">
  <ds:schemaRefs>
    <ds:schemaRef ds:uri="http://schemas.microsoft.com/office/2006/metadata/properties"/>
    <ds:schemaRef ds:uri="http://schemas.microsoft.com/office/infopath/2007/PartnerControls"/>
    <ds:schemaRef ds:uri="f9626212-c3b5-434a-a05b-98bd4c0c4ab2"/>
    <ds:schemaRef ds:uri="407ac6ab-4062-4821-846e-6bc14c783990"/>
  </ds:schemaRefs>
</ds:datastoreItem>
</file>

<file path=customXml/itemProps3.xml><?xml version="1.0" encoding="utf-8"?>
<ds:datastoreItem xmlns:ds="http://schemas.openxmlformats.org/officeDocument/2006/customXml" ds:itemID="{58AAE24B-2160-44F8-9E6A-2D41515B5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7ac6ab-4062-4821-846e-6bc14c783990"/>
    <ds:schemaRef ds:uri="f9626212-c3b5-434a-a05b-98bd4c0c4a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TIA DigiOne Azure 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Hietapohja Marika</dc:creator>
  <cp:keywords/>
  <dc:description/>
  <cp:lastModifiedBy>Lundgren Marika</cp:lastModifiedBy>
  <cp:revision>1</cp:revision>
  <dcterms:created xsi:type="dcterms:W3CDTF">2022-04-11T11:00:00Z</dcterms:created>
  <dcterms:modified xsi:type="dcterms:W3CDTF">2022-06-02T09:58:41Z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0x01010026D608F9A16D1E42AEC8FEF7C7A72BBC</vt:lpwstr>
  </property>
  <property fmtid="{D5CDD505-2E9C-101B-9397-08002B2CF9AE}" pid="3" name="MediaServiceImageTags">
    <vt:lpwstr/>
  </property>
</Properties>
</file>