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1201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72" i="1" l="1"/>
  <c r="C72" i="1"/>
  <c r="D74" i="1"/>
  <c r="C74" i="1"/>
  <c r="D61" i="1"/>
  <c r="C61" i="1"/>
  <c r="D44" i="1"/>
  <c r="C44" i="1"/>
  <c r="D28" i="1"/>
  <c r="E28" i="1"/>
  <c r="C28" i="1"/>
  <c r="D26" i="1"/>
  <c r="E26" i="1"/>
  <c r="C26" i="1"/>
  <c r="D24" i="1"/>
  <c r="E24" i="1"/>
  <c r="C24" i="1"/>
  <c r="D22" i="1"/>
  <c r="E22" i="1"/>
  <c r="C22" i="1"/>
  <c r="D33" i="1" l="1"/>
  <c r="E33" i="1"/>
  <c r="C33" i="1"/>
  <c r="D77" i="1"/>
  <c r="C77" i="1"/>
  <c r="D10" i="1"/>
  <c r="E10" i="1"/>
  <c r="C10" i="1"/>
  <c r="D7" i="1"/>
  <c r="D8" i="1" s="1"/>
  <c r="E7" i="1"/>
  <c r="E8" i="1" s="1"/>
  <c r="D62" i="1"/>
  <c r="D49" i="1"/>
  <c r="C62" i="1"/>
  <c r="C63" i="1" s="1"/>
  <c r="C66" i="1" s="1"/>
  <c r="C49" i="1"/>
  <c r="C50" i="1" s="1"/>
  <c r="C55" i="1" s="1"/>
  <c r="C7" i="1"/>
  <c r="C8" i="1" s="1"/>
  <c r="D50" i="1" l="1"/>
  <c r="D55" i="1" s="1"/>
  <c r="C15" i="1"/>
  <c r="D63" i="1"/>
  <c r="D66" i="1" s="1"/>
  <c r="E15" i="1"/>
  <c r="D15" i="1"/>
</calcChain>
</file>

<file path=xl/sharedStrings.xml><?xml version="1.0" encoding="utf-8"?>
<sst xmlns="http://schemas.openxmlformats.org/spreadsheetml/2006/main" count="96" uniqueCount="45">
  <si>
    <t>Kokonaistaloudellisen edullisuuden vertailu</t>
  </si>
  <si>
    <t>Ryhmä A kotimainen kirjallisuus</t>
  </si>
  <si>
    <t>Booky.fi Oy</t>
  </si>
  <si>
    <t>Muovituksen hinta</t>
  </si>
  <si>
    <t>Valikoiman laajuus</t>
  </si>
  <si>
    <t>Alennusprosentti</t>
  </si>
  <si>
    <t>yli 900</t>
  </si>
  <si>
    <t>Enimmäispisteet</t>
  </si>
  <si>
    <t>Tuotetietojen laajuus</t>
  </si>
  <si>
    <t>Ryhmä B ruotsin- ja vieraskielinen kirjallisuus</t>
  </si>
  <si>
    <t>Ru tarjouskorin hinta</t>
  </si>
  <si>
    <t>Engl tarjouskorin hinta</t>
  </si>
  <si>
    <t>Muu vierask. Tarjouskorin hinta</t>
  </si>
  <si>
    <t>Toimitusaika</t>
  </si>
  <si>
    <t>Aineiston laajuus</t>
  </si>
  <si>
    <t>väh 20 kielellä</t>
  </si>
  <si>
    <t>BTJ Finland Oy</t>
  </si>
  <si>
    <t>Pisteet</t>
  </si>
  <si>
    <t>8/10 työpv</t>
  </si>
  <si>
    <t>Ryhmä C kirjallisuusäänitteet, kielikurssit ja kuvatallenteet</t>
  </si>
  <si>
    <t>Tarjouskorin hinta</t>
  </si>
  <si>
    <t>Kuvatallenteet levittäjien määrä</t>
  </si>
  <si>
    <t>MP3 kirjallisuusäänitteet</t>
  </si>
  <si>
    <t>Kirjallisuusäänitteiden uutuusnimekkeet</t>
  </si>
  <si>
    <t>Kielikurssit valikoiman laajuus</t>
  </si>
  <si>
    <t>Tilattavissa kirjastojärjestelmän kautta 1.5.2012</t>
  </si>
  <si>
    <t>kyllä</t>
  </si>
  <si>
    <t>yli 40 kieltä</t>
  </si>
  <si>
    <t>Ryhmä D konsolipelit lisäosineen</t>
  </si>
  <si>
    <t>Ryhmä E musiikkiaineisto</t>
  </si>
  <si>
    <t>Uutuustarjonnan määrä</t>
  </si>
  <si>
    <t>Oy Tibo-Trading Ab</t>
  </si>
  <si>
    <t>Twin Tone Oy</t>
  </si>
  <si>
    <t>Kaleva Telemarketing</t>
  </si>
  <si>
    <t>ei</t>
  </si>
  <si>
    <t>Kirjavälitys Oy</t>
  </si>
  <si>
    <t>Muovituksen hinta (jos hinta 0 €, pisteet 6)</t>
  </si>
  <si>
    <t>kaikki</t>
  </si>
  <si>
    <t>10875-2011</t>
  </si>
  <si>
    <t>Kirjastoaineisto vuosille 2012 ja 2013 (+ 2 v optio)</t>
  </si>
  <si>
    <t>Ryhmä A, Kokonaispisteet</t>
  </si>
  <si>
    <t>Ryhmä B, Kokonaispisteet</t>
  </si>
  <si>
    <t>Ryhmä C, Kokonaispisteet</t>
  </si>
  <si>
    <t>Ryhmä D, Kokonaispisteet</t>
  </si>
  <si>
    <t>Ryhmä E, Kokonaispisteet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</si>
</sst>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2" fontId="1" fillId="2" borderId="1" xfId="0" applyNumberFormat="1" applyFont="1" applyFill="1" applyBorder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A77" sqref="A77"/>
    </sheetView>
  </sheetViews>
  <sheetFormatPr defaultRowHeight="12.75" x14ac:dyDescent="0.2"/>
  <cols>
    <col min="1" max="1" width="50.42578125" bestFit="1" customWidth="1"/>
    <col min="2" max="2" width="15" customWidth="1"/>
    <col min="3" max="3" width="16.7109375" customWidth="1"/>
    <col min="4" max="4" width="18.85546875" bestFit="1" customWidth="1"/>
    <col min="5" max="5" width="17" bestFit="1" customWidth="1"/>
  </cols>
  <sheetData>
    <row r="1" spans="1:5" x14ac:dyDescent="0.2">
      <c r="A1" t="s">
        <v>0</v>
      </c>
      <c r="E1" t="s">
        <v>38</v>
      </c>
    </row>
    <row r="2" spans="1:5" x14ac:dyDescent="0.2">
      <c r="A2" t="s">
        <v>39</v>
      </c>
    </row>
    <row r="4" spans="1:5" x14ac:dyDescent="0.2">
      <c r="A4" s="9" t="s">
        <v>1</v>
      </c>
    </row>
    <row r="5" spans="1:5" x14ac:dyDescent="0.2">
      <c r="C5" t="s">
        <v>2</v>
      </c>
      <c r="D5" t="s">
        <v>16</v>
      </c>
      <c r="E5" t="s">
        <v>35</v>
      </c>
    </row>
    <row r="6" spans="1:5" x14ac:dyDescent="0.2">
      <c r="B6" t="s">
        <v>7</v>
      </c>
    </row>
    <row r="7" spans="1:5" x14ac:dyDescent="0.2">
      <c r="A7" t="s">
        <v>5</v>
      </c>
      <c r="B7">
        <v>78</v>
      </c>
      <c r="C7">
        <f>AVERAGE(39.5,39.5)</f>
        <v>39.5</v>
      </c>
      <c r="D7">
        <f>AVERAGE(42.5,42.5)</f>
        <v>42.5</v>
      </c>
      <c r="E7">
        <f>AVERAGE(42,41)</f>
        <v>41.5</v>
      </c>
    </row>
    <row r="8" spans="1:5" x14ac:dyDescent="0.2">
      <c r="A8" t="s">
        <v>17</v>
      </c>
      <c r="C8" s="1">
        <f>C7/$D$7*$B$7</f>
        <v>72.494117647058829</v>
      </c>
      <c r="D8" s="1">
        <f t="shared" ref="D8:E8" si="0">D7/$D$7*$B$7</f>
        <v>78</v>
      </c>
      <c r="E8" s="1">
        <f t="shared" si="0"/>
        <v>76.164705882352933</v>
      </c>
    </row>
    <row r="9" spans="1:5" x14ac:dyDescent="0.2">
      <c r="A9" t="s">
        <v>36</v>
      </c>
      <c r="B9">
        <v>5</v>
      </c>
      <c r="C9">
        <v>0.9</v>
      </c>
      <c r="D9">
        <v>1.19</v>
      </c>
      <c r="E9">
        <v>1.35</v>
      </c>
    </row>
    <row r="10" spans="1:5" x14ac:dyDescent="0.2">
      <c r="A10" t="s">
        <v>17</v>
      </c>
      <c r="C10" s="1">
        <f>$C$9/C9*$B$9</f>
        <v>5</v>
      </c>
      <c r="D10" s="1">
        <f>$C$9/D9*$B$9</f>
        <v>3.7815126050420171</v>
      </c>
      <c r="E10" s="1">
        <f>$C$9/E9*$B$9</f>
        <v>3.333333333333333</v>
      </c>
    </row>
    <row r="11" spans="1:5" x14ac:dyDescent="0.2">
      <c r="A11" t="s">
        <v>4</v>
      </c>
      <c r="B11">
        <v>14</v>
      </c>
      <c r="C11" s="5" t="s">
        <v>6</v>
      </c>
      <c r="D11" s="5" t="s">
        <v>6</v>
      </c>
      <c r="E11" s="5" t="s">
        <v>6</v>
      </c>
    </row>
    <row r="12" spans="1:5" x14ac:dyDescent="0.2">
      <c r="A12" t="s">
        <v>17</v>
      </c>
      <c r="C12" s="6">
        <v>14</v>
      </c>
      <c r="D12" s="6">
        <v>14</v>
      </c>
      <c r="E12" s="6">
        <v>14</v>
      </c>
    </row>
    <row r="13" spans="1:5" x14ac:dyDescent="0.2">
      <c r="A13" t="s">
        <v>8</v>
      </c>
      <c r="B13">
        <v>2</v>
      </c>
      <c r="C13" s="7" t="s">
        <v>37</v>
      </c>
      <c r="D13" s="7" t="s">
        <v>37</v>
      </c>
      <c r="E13" s="7" t="s">
        <v>37</v>
      </c>
    </row>
    <row r="14" spans="1:5" x14ac:dyDescent="0.2">
      <c r="A14" t="s">
        <v>17</v>
      </c>
      <c r="C14" s="1">
        <v>2</v>
      </c>
      <c r="D14" s="1">
        <v>2</v>
      </c>
      <c r="E14" s="1">
        <v>2</v>
      </c>
    </row>
    <row r="15" spans="1:5" ht="13.5" thickBot="1" x14ac:dyDescent="0.25">
      <c r="A15" s="2" t="s">
        <v>40</v>
      </c>
      <c r="B15" s="2"/>
      <c r="C15" s="3">
        <f>C8+C10+C12+C14</f>
        <v>93.494117647058829</v>
      </c>
      <c r="D15" s="4">
        <f t="shared" ref="D15:E15" si="1">D8+D10+D12+D14</f>
        <v>97.78151260504201</v>
      </c>
      <c r="E15" s="3">
        <f t="shared" si="1"/>
        <v>95.498039215686262</v>
      </c>
    </row>
    <row r="18" spans="1:5" x14ac:dyDescent="0.2">
      <c r="A18" s="9" t="s">
        <v>9</v>
      </c>
    </row>
    <row r="19" spans="1:5" x14ac:dyDescent="0.2">
      <c r="C19" t="s">
        <v>2</v>
      </c>
      <c r="D19" t="s">
        <v>16</v>
      </c>
      <c r="E19" t="s">
        <v>31</v>
      </c>
    </row>
    <row r="20" spans="1:5" x14ac:dyDescent="0.2">
      <c r="B20" t="s">
        <v>7</v>
      </c>
    </row>
    <row r="21" spans="1:5" x14ac:dyDescent="0.2">
      <c r="A21" t="s">
        <v>11</v>
      </c>
      <c r="B21">
        <v>54</v>
      </c>
      <c r="C21">
        <v>423.23</v>
      </c>
      <c r="D21">
        <v>424.85</v>
      </c>
      <c r="E21">
        <v>538.07000000000005</v>
      </c>
    </row>
    <row r="22" spans="1:5" x14ac:dyDescent="0.2">
      <c r="A22" t="s">
        <v>17</v>
      </c>
      <c r="C22" s="1">
        <f>$C$21/C21*$B$21</f>
        <v>54</v>
      </c>
      <c r="D22" s="1">
        <f t="shared" ref="D22:E22" si="2">$C$21/D21*$B$21</f>
        <v>53.794092032482048</v>
      </c>
      <c r="E22" s="1">
        <f t="shared" si="2"/>
        <v>42.474808110468899</v>
      </c>
    </row>
    <row r="23" spans="1:5" x14ac:dyDescent="0.2">
      <c r="A23" t="s">
        <v>10</v>
      </c>
      <c r="B23">
        <v>20</v>
      </c>
      <c r="C23">
        <v>524.67999999999995</v>
      </c>
      <c r="D23">
        <v>496.58</v>
      </c>
      <c r="E23">
        <v>553.17999999999995</v>
      </c>
    </row>
    <row r="24" spans="1:5" x14ac:dyDescent="0.2">
      <c r="A24" t="s">
        <v>17</v>
      </c>
      <c r="C24" s="1">
        <f>$D$23/C23*$B$23</f>
        <v>18.928870930853094</v>
      </c>
      <c r="D24" s="1">
        <f t="shared" ref="D24:E24" si="3">$D$23/D23*$B$23</f>
        <v>20</v>
      </c>
      <c r="E24" s="1">
        <f t="shared" si="3"/>
        <v>17.953649806572905</v>
      </c>
    </row>
    <row r="25" spans="1:5" x14ac:dyDescent="0.2">
      <c r="A25" t="s">
        <v>12</v>
      </c>
      <c r="B25">
        <v>10</v>
      </c>
      <c r="C25">
        <v>1584.22</v>
      </c>
      <c r="D25">
        <v>1749.46</v>
      </c>
      <c r="E25">
        <v>1664.23</v>
      </c>
    </row>
    <row r="26" spans="1:5" x14ac:dyDescent="0.2">
      <c r="A26" t="s">
        <v>17</v>
      </c>
      <c r="C26" s="1">
        <f>$C$25/C25*$B$25</f>
        <v>10</v>
      </c>
      <c r="D26" s="1">
        <f t="shared" ref="D26:E26" si="4">$C$25/D25*$B$25</f>
        <v>9.0554799766785177</v>
      </c>
      <c r="E26" s="1">
        <f t="shared" si="4"/>
        <v>9.5192371246762768</v>
      </c>
    </row>
    <row r="27" spans="1:5" x14ac:dyDescent="0.2">
      <c r="A27" t="s">
        <v>3</v>
      </c>
      <c r="B27">
        <v>6</v>
      </c>
      <c r="C27">
        <v>0.9</v>
      </c>
      <c r="D27">
        <v>1.19</v>
      </c>
      <c r="E27">
        <v>1.29</v>
      </c>
    </row>
    <row r="28" spans="1:5" x14ac:dyDescent="0.2">
      <c r="A28" t="s">
        <v>17</v>
      </c>
      <c r="C28" s="1">
        <f>$C$27/C27*$B$27</f>
        <v>6</v>
      </c>
      <c r="D28" s="1">
        <f t="shared" ref="D28:E28" si="5">$C$27/D27*$B$27</f>
        <v>4.5378151260504209</v>
      </c>
      <c r="E28" s="1">
        <f t="shared" si="5"/>
        <v>4.1860465116279073</v>
      </c>
    </row>
    <row r="29" spans="1:5" x14ac:dyDescent="0.2">
      <c r="A29" t="s">
        <v>13</v>
      </c>
      <c r="B29">
        <v>5</v>
      </c>
      <c r="C29" s="8" t="s">
        <v>18</v>
      </c>
      <c r="D29" s="5" t="s">
        <v>18</v>
      </c>
      <c r="E29" s="5" t="s">
        <v>18</v>
      </c>
    </row>
    <row r="30" spans="1:5" x14ac:dyDescent="0.2">
      <c r="A30" t="s">
        <v>17</v>
      </c>
      <c r="C30" s="5">
        <v>5</v>
      </c>
      <c r="D30" s="5">
        <v>5</v>
      </c>
      <c r="E30" s="5">
        <v>5</v>
      </c>
    </row>
    <row r="31" spans="1:5" x14ac:dyDescent="0.2">
      <c r="A31" t="s">
        <v>14</v>
      </c>
      <c r="B31">
        <v>5</v>
      </c>
      <c r="C31" s="5" t="s">
        <v>15</v>
      </c>
      <c r="D31" s="5" t="s">
        <v>15</v>
      </c>
      <c r="E31" s="5" t="s">
        <v>15</v>
      </c>
    </row>
    <row r="32" spans="1:5" x14ac:dyDescent="0.2">
      <c r="A32" t="s">
        <v>17</v>
      </c>
      <c r="C32">
        <v>5</v>
      </c>
      <c r="D32">
        <v>5</v>
      </c>
      <c r="E32">
        <v>5</v>
      </c>
    </row>
    <row r="33" spans="1:5" ht="13.5" thickBot="1" x14ac:dyDescent="0.25">
      <c r="A33" s="2" t="s">
        <v>41</v>
      </c>
      <c r="B33" s="2"/>
      <c r="C33" s="4">
        <f>C22+C24+C26+C28+C30+C32</f>
        <v>98.928870930853094</v>
      </c>
      <c r="D33" s="3">
        <f t="shared" ref="D33:E33" si="6">D22+D24+D26+D28+D30+D32</f>
        <v>97.387387135210972</v>
      </c>
      <c r="E33" s="3">
        <f t="shared" si="6"/>
        <v>84.133741553345985</v>
      </c>
    </row>
    <row r="40" spans="1:5" x14ac:dyDescent="0.2">
      <c r="A40" s="9" t="s">
        <v>19</v>
      </c>
    </row>
    <row r="41" spans="1:5" x14ac:dyDescent="0.2">
      <c r="C41" t="s">
        <v>16</v>
      </c>
      <c r="D41" t="s">
        <v>31</v>
      </c>
    </row>
    <row r="42" spans="1:5" x14ac:dyDescent="0.2">
      <c r="B42" t="s">
        <v>7</v>
      </c>
    </row>
    <row r="43" spans="1:5" x14ac:dyDescent="0.2">
      <c r="A43" t="s">
        <v>20</v>
      </c>
      <c r="B43">
        <v>77</v>
      </c>
      <c r="C43" s="5">
        <v>2565.48</v>
      </c>
      <c r="D43" s="5">
        <v>2832.56</v>
      </c>
    </row>
    <row r="44" spans="1:5" x14ac:dyDescent="0.2">
      <c r="A44" t="s">
        <v>17</v>
      </c>
      <c r="C44" s="6">
        <f>$C$43/C43*$B$43</f>
        <v>77</v>
      </c>
      <c r="D44" s="6">
        <f>$C$43/D43*$B$43</f>
        <v>69.739726607732933</v>
      </c>
    </row>
    <row r="45" spans="1:5" x14ac:dyDescent="0.2">
      <c r="A45" t="s">
        <v>21</v>
      </c>
      <c r="B45">
        <v>6</v>
      </c>
      <c r="C45" s="5">
        <v>11</v>
      </c>
      <c r="D45" s="5">
        <v>8</v>
      </c>
    </row>
    <row r="46" spans="1:5" x14ac:dyDescent="0.2">
      <c r="A46" t="s">
        <v>17</v>
      </c>
      <c r="C46" s="6">
        <v>5.5</v>
      </c>
      <c r="D46" s="6">
        <v>4</v>
      </c>
    </row>
    <row r="47" spans="1:5" x14ac:dyDescent="0.2">
      <c r="A47" t="s">
        <v>22</v>
      </c>
      <c r="B47">
        <v>2</v>
      </c>
      <c r="C47" s="5" t="s">
        <v>26</v>
      </c>
      <c r="D47" s="5" t="s">
        <v>26</v>
      </c>
    </row>
    <row r="48" spans="1:5" x14ac:dyDescent="0.2">
      <c r="A48" t="s">
        <v>17</v>
      </c>
      <c r="C48" s="6">
        <v>2</v>
      </c>
      <c r="D48" s="6">
        <v>2</v>
      </c>
    </row>
    <row r="49" spans="1:4" x14ac:dyDescent="0.2">
      <c r="A49" t="s">
        <v>23</v>
      </c>
      <c r="B49">
        <v>5</v>
      </c>
      <c r="C49" s="5">
        <f>130+1460+1620</f>
        <v>3210</v>
      </c>
      <c r="D49" s="5">
        <f>200+300+700</f>
        <v>1200</v>
      </c>
    </row>
    <row r="50" spans="1:4" x14ac:dyDescent="0.2">
      <c r="A50" t="s">
        <v>17</v>
      </c>
      <c r="C50" s="6">
        <f>C49/$C$49*$B$49</f>
        <v>5</v>
      </c>
      <c r="D50" s="6">
        <f>D49/$C$49*$B$49</f>
        <v>1.8691588785046729</v>
      </c>
    </row>
    <row r="51" spans="1:4" x14ac:dyDescent="0.2">
      <c r="A51" t="s">
        <v>24</v>
      </c>
      <c r="B51">
        <v>6</v>
      </c>
      <c r="C51" s="5" t="s">
        <v>27</v>
      </c>
      <c r="D51" s="5" t="s">
        <v>27</v>
      </c>
    </row>
    <row r="52" spans="1:4" x14ac:dyDescent="0.2">
      <c r="A52" t="s">
        <v>17</v>
      </c>
      <c r="C52" s="6">
        <v>6</v>
      </c>
      <c r="D52" s="6">
        <v>6</v>
      </c>
    </row>
    <row r="53" spans="1:4" x14ac:dyDescent="0.2">
      <c r="A53" t="s">
        <v>25</v>
      </c>
      <c r="B53">
        <v>4</v>
      </c>
      <c r="C53" s="5" t="s">
        <v>26</v>
      </c>
      <c r="D53" s="5" t="s">
        <v>26</v>
      </c>
    </row>
    <row r="54" spans="1:4" x14ac:dyDescent="0.2">
      <c r="A54" t="s">
        <v>17</v>
      </c>
      <c r="C54" s="5">
        <v>4</v>
      </c>
      <c r="D54" s="5">
        <v>4</v>
      </c>
    </row>
    <row r="55" spans="1:4" ht="13.5" thickBot="1" x14ac:dyDescent="0.25">
      <c r="A55" s="2" t="s">
        <v>42</v>
      </c>
      <c r="B55" s="2"/>
      <c r="C55" s="4">
        <f>C44++C46+C48+C50+C52+C54</f>
        <v>99.5</v>
      </c>
      <c r="D55" s="3">
        <f>D44++D46+D48+D50+D52+D54</f>
        <v>87.608885486237611</v>
      </c>
    </row>
    <row r="57" spans="1:4" x14ac:dyDescent="0.2">
      <c r="A57" s="9" t="s">
        <v>28</v>
      </c>
    </row>
    <row r="58" spans="1:4" x14ac:dyDescent="0.2">
      <c r="C58" t="s">
        <v>16</v>
      </c>
      <c r="D58" t="s">
        <v>33</v>
      </c>
    </row>
    <row r="59" spans="1:4" x14ac:dyDescent="0.2">
      <c r="B59" t="s">
        <v>7</v>
      </c>
    </row>
    <row r="60" spans="1:4" x14ac:dyDescent="0.2">
      <c r="A60" t="s">
        <v>20</v>
      </c>
      <c r="B60">
        <v>93</v>
      </c>
      <c r="C60" s="1">
        <v>1077.0999999999999</v>
      </c>
      <c r="D60" s="1">
        <v>1166.2</v>
      </c>
    </row>
    <row r="61" spans="1:4" x14ac:dyDescent="0.2">
      <c r="A61" t="s">
        <v>17</v>
      </c>
      <c r="C61" s="1">
        <f>$C$60/C60*$B$60</f>
        <v>93</v>
      </c>
      <c r="D61" s="1">
        <f>$C$60/D60*$B$60</f>
        <v>85.894614988852666</v>
      </c>
    </row>
    <row r="62" spans="1:4" x14ac:dyDescent="0.2">
      <c r="A62" t="s">
        <v>4</v>
      </c>
      <c r="B62">
        <v>5</v>
      </c>
      <c r="C62">
        <f>94+77+61+67</f>
        <v>299</v>
      </c>
      <c r="D62">
        <f>80+76+60+59</f>
        <v>275</v>
      </c>
    </row>
    <row r="63" spans="1:4" x14ac:dyDescent="0.2">
      <c r="A63" t="s">
        <v>17</v>
      </c>
      <c r="C63" s="1">
        <f>C62/$C$62*$B$62</f>
        <v>5</v>
      </c>
      <c r="D63" s="1">
        <f>D62/$C$62*$B$62</f>
        <v>4.5986622073578598</v>
      </c>
    </row>
    <row r="64" spans="1:4" x14ac:dyDescent="0.2">
      <c r="A64" t="s">
        <v>25</v>
      </c>
      <c r="B64">
        <v>2</v>
      </c>
      <c r="C64" s="5" t="s">
        <v>26</v>
      </c>
      <c r="D64" s="5" t="s">
        <v>34</v>
      </c>
    </row>
    <row r="65" spans="1:4" x14ac:dyDescent="0.2">
      <c r="A65" t="s">
        <v>17</v>
      </c>
      <c r="C65" s="1">
        <v>2</v>
      </c>
      <c r="D65" s="1">
        <v>0</v>
      </c>
    </row>
    <row r="66" spans="1:4" ht="13.5" thickBot="1" x14ac:dyDescent="0.25">
      <c r="A66" s="2" t="s">
        <v>43</v>
      </c>
      <c r="B66" s="2"/>
      <c r="C66" s="4">
        <f>C61+C63+C65</f>
        <v>100</v>
      </c>
      <c r="D66" s="3">
        <f>D61+D63+D65</f>
        <v>90.493277196210528</v>
      </c>
    </row>
    <row r="68" spans="1:4" x14ac:dyDescent="0.2">
      <c r="A68" s="9" t="s">
        <v>29</v>
      </c>
    </row>
    <row r="69" spans="1:4" x14ac:dyDescent="0.2">
      <c r="C69" t="s">
        <v>16</v>
      </c>
      <c r="D69" t="s">
        <v>32</v>
      </c>
    </row>
    <row r="70" spans="1:4" x14ac:dyDescent="0.2">
      <c r="B70" t="s">
        <v>7</v>
      </c>
    </row>
    <row r="71" spans="1:4" x14ac:dyDescent="0.2">
      <c r="A71" t="s">
        <v>20</v>
      </c>
      <c r="B71">
        <v>85</v>
      </c>
      <c r="C71">
        <v>1838.42</v>
      </c>
      <c r="D71">
        <v>1546.81</v>
      </c>
    </row>
    <row r="72" spans="1:4" x14ac:dyDescent="0.2">
      <c r="A72" t="s">
        <v>17</v>
      </c>
      <c r="C72" s="1">
        <f>$D$71/C71*$B$71</f>
        <v>71.517308340857909</v>
      </c>
      <c r="D72" s="1">
        <f>$D$71/D71*$B$71</f>
        <v>85</v>
      </c>
    </row>
    <row r="73" spans="1:4" x14ac:dyDescent="0.2">
      <c r="A73" t="s">
        <v>30</v>
      </c>
      <c r="B73">
        <v>10</v>
      </c>
      <c r="C73">
        <v>10100</v>
      </c>
      <c r="D73">
        <v>5000</v>
      </c>
    </row>
    <row r="74" spans="1:4" x14ac:dyDescent="0.2">
      <c r="A74" t="s">
        <v>17</v>
      </c>
      <c r="C74" s="1">
        <f>C73/$C$73*$B$73</f>
        <v>10</v>
      </c>
      <c r="D74" s="1">
        <f>D73/$C$73*$B$73</f>
        <v>4.9504950495049505</v>
      </c>
    </row>
    <row r="75" spans="1:4" x14ac:dyDescent="0.2">
      <c r="A75" t="s">
        <v>25</v>
      </c>
      <c r="B75">
        <v>5</v>
      </c>
      <c r="C75" s="5" t="s">
        <v>26</v>
      </c>
      <c r="D75" s="5" t="s">
        <v>26</v>
      </c>
    </row>
    <row r="76" spans="1:4" x14ac:dyDescent="0.2">
      <c r="A76" t="s">
        <v>17</v>
      </c>
      <c r="C76" s="1">
        <v>5</v>
      </c>
      <c r="D76" s="1">
        <v>5</v>
      </c>
    </row>
    <row r="77" spans="1:4" ht="13.5" thickBot="1" x14ac:dyDescent="0.25">
      <c r="A77" s="2" t="s">
        <v>44</v>
      </c>
      <c r="B77" s="2"/>
      <c r="C77" s="3">
        <f>C72+C74+C76</f>
        <v>86.517308340857909</v>
      </c>
      <c r="D77" s="4">
        <f>D72+D74+D76</f>
        <v>94.950495049504951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Pudas Outi</dc:creator>
  <cp:lastModifiedBy>Pudas Outi</cp:lastModifiedBy>
  <cp:lastPrinted>2011-11-22T12:59:54Z</cp:lastPrinted>
  <dcterms:created xsi:type="dcterms:W3CDTF">2011-11-22T07:12:23Z</dcterms:created>
  <dcterms:modified xsi:type="dcterms:W3CDTF">2011-11-22T13:04:08Z</dcterms:modified>
</cp:coreProperties>
</file>