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640" activeTab="0"/>
  </bookViews>
  <sheets>
    <sheet name="Tulosalueet " sheetId="1" r:id="rId1"/>
  </sheets>
  <definedNames>
    <definedName name="TABLE" localSheetId="0">'Tulosalueet '!#REF!</definedName>
    <definedName name="TABLE_2" localSheetId="0">'Tulosalueet '!#REF!</definedName>
    <definedName name="_xlnm.Print_Area" localSheetId="0">'Tulosalueet '!$A$2:$K$41</definedName>
    <definedName name="Z_77C7D320_58E7_11D5_98A8_0050045493F6_.wvu.Cols" localSheetId="0" hidden="1">'Tulosalueet '!#REF!</definedName>
    <definedName name="Z_C13F2B71_5976_11D5_97D6_0001030878E0_.wvu.Cols" localSheetId="0" hidden="1">'Tulosalueet '!#REF!</definedName>
  </definedNames>
  <calcPr fullCalcOnLoad="1"/>
</workbook>
</file>

<file path=xl/comments1.xml><?xml version="1.0" encoding="utf-8"?>
<comments xmlns="http://schemas.openxmlformats.org/spreadsheetml/2006/main">
  <authors>
    <author>jvalila</author>
    <author>ppaatone</author>
  </authors>
  <commentList>
    <comment ref="G21" authorId="0">
      <text>
        <r>
          <rPr>
            <sz val="12"/>
            <rFont val="Tahoma"/>
            <family val="2"/>
          </rPr>
          <t>Sisältää työllisyysmäärärahan menoja 5 768 131€. Vuoden 2009 tilinpäätös ei sisällä työllisyysmäärärahan menoja, joten vuodet eivät ole vertailukelpoisia.</t>
        </r>
        <r>
          <rPr>
            <sz val="8"/>
            <rFont val="Tahoma"/>
            <family val="0"/>
          </rPr>
          <t xml:space="preserve">
</t>
        </r>
      </text>
    </comment>
    <comment ref="G39" authorId="1">
      <text>
        <r>
          <rPr>
            <sz val="12"/>
            <rFont val="Tahoma"/>
            <family val="2"/>
          </rPr>
          <t>TA 2010 ja Ennuste 1-7 2010 -sarakkeiden loppusummiin ei siälly varhaiskasvatuksen lukuja.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<sst xmlns="http://schemas.openxmlformats.org/spreadsheetml/2006/main" count="85" uniqueCount="47">
  <si>
    <t>TALOUS-</t>
  </si>
  <si>
    <t>sopeutuminen</t>
  </si>
  <si>
    <t>KV TA 2006</t>
  </si>
  <si>
    <t>Taloussuun-</t>
  </si>
  <si>
    <t>ARVIO</t>
  </si>
  <si>
    <t>prosenttijako</t>
  </si>
  <si>
    <t>ja ennusteen</t>
  </si>
  <si>
    <t>nitteluluvun</t>
  </si>
  <si>
    <t>2005 erotus</t>
  </si>
  <si>
    <t>mukainen</t>
  </si>
  <si>
    <t>%</t>
  </si>
  <si>
    <t>Menot</t>
  </si>
  <si>
    <t>Tulot</t>
  </si>
  <si>
    <t>Netto</t>
  </si>
  <si>
    <t>Ennuste</t>
  </si>
  <si>
    <t>€</t>
  </si>
  <si>
    <t>Toteutu-</t>
  </si>
  <si>
    <t>ma-%</t>
  </si>
  <si>
    <t>Talousarvion tulosalueet</t>
  </si>
  <si>
    <t xml:space="preserve">ennuste </t>
  </si>
  <si>
    <t>Liite 1</t>
  </si>
  <si>
    <t xml:space="preserve">12510 Peruspalvelulautakunta </t>
  </si>
  <si>
    <t>ja hallintopalvelut</t>
  </si>
  <si>
    <t xml:space="preserve">palvelut </t>
  </si>
  <si>
    <t>12530 Perusterveydenhuollon</t>
  </si>
  <si>
    <t>palvelut</t>
  </si>
  <si>
    <t>josta V-S sairaanhoitopiiri</t>
  </si>
  <si>
    <t>12550 Kuntoutumispalvelut</t>
  </si>
  <si>
    <t>12520 Sosiaalityön palvelut</t>
  </si>
  <si>
    <t>12540 Erikoissairaanhoidon</t>
  </si>
  <si>
    <t>12560 Vanhuspalvelut</t>
  </si>
  <si>
    <t>12570 Ympäristöterveydenhuolto</t>
  </si>
  <si>
    <t>12580 Työterveyshuollon palvelut</t>
  </si>
  <si>
    <t xml:space="preserve">yhteensä </t>
  </si>
  <si>
    <t xml:space="preserve">125 Peruspalvelulautakunta </t>
  </si>
  <si>
    <t xml:space="preserve">12590 Varhaiskasvatuksen </t>
  </si>
  <si>
    <t>TP 2009</t>
  </si>
  <si>
    <t>TA 2010</t>
  </si>
  <si>
    <t>TA 2010-</t>
  </si>
  <si>
    <t xml:space="preserve"> -TA 2010</t>
  </si>
  <si>
    <t>Korjattu
 toteutuma</t>
  </si>
  <si>
    <t xml:space="preserve">Ennuste </t>
  </si>
  <si>
    <t>josta työllisyysmääräraha</t>
  </si>
  <si>
    <t>tilannep.</t>
  </si>
  <si>
    <t>1-7 2010</t>
  </si>
  <si>
    <t>pp/rp/jv 16.8.2010</t>
  </si>
  <si>
    <t>Toteutuma 1 -7 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</si>
</sst>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#\ ###\ ##0.00"/>
    <numFmt numFmtId="173" formatCode="0.0\ %"/>
    <numFmt numFmtId="174" formatCode="0.0"/>
    <numFmt numFmtId="175" formatCode="#,##0.0"/>
    <numFmt numFmtId="176" formatCode="#,##0.000"/>
    <numFmt numFmtId="177" formatCode="#,##0.0000"/>
    <numFmt numFmtId="178" formatCode="#,##0.00\ _m_k"/>
    <numFmt numFmtId="179" formatCode="#,##0.00\ _€"/>
    <numFmt numFmtId="180" formatCode="0.000\ %"/>
    <numFmt numFmtId="181" formatCode="_-* #,##0.000\ _m_k_-;\-* #,##0.000\ _m_k_-;_-* &quot;-&quot;??\ _m_k_-;_-@_-"/>
    <numFmt numFmtId="182" formatCode="_-* #,##0.0\ _m_k_-;\-* #,##0.0\ _m_k_-;_-* &quot;-&quot;??\ _m_k_-;_-@_-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00"/>
    <numFmt numFmtId="192" formatCode="#,##0.000000"/>
    <numFmt numFmtId="193" formatCode="[$-40B]d\.\ mmmm&quot;ta &quot;yyyy"/>
    <numFmt numFmtId="194" formatCode="00000"/>
  </numFmts>
  <fonts count="17">
    <font>
      <sz val="10"/>
      <name val="Arial"/>
      <family val="0"/>
    </font>
    <font>
      <sz val="12"/>
      <name val="Albertus Medium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0" fillId="0" borderId="1" applyNumberFormat="0" applyFont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>
      <alignment/>
      <protection/>
    </xf>
    <xf numFmtId="0" fontId="4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3" fillId="0" borderId="0" xfId="19" applyFont="1" applyFill="1">
      <alignment/>
      <protection/>
    </xf>
    <xf numFmtId="0" fontId="3" fillId="2" borderId="2" xfId="19" applyFont="1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center"/>
      <protection/>
    </xf>
    <xf numFmtId="0" fontId="3" fillId="3" borderId="4" xfId="19" applyFont="1" applyFill="1" applyBorder="1" applyAlignment="1">
      <alignment horizontal="center"/>
      <protection/>
    </xf>
    <xf numFmtId="0" fontId="3" fillId="2" borderId="5" xfId="19" applyFont="1" applyFill="1" applyBorder="1">
      <alignment/>
      <protection/>
    </xf>
    <xf numFmtId="0" fontId="4" fillId="0" borderId="0" xfId="19" applyFont="1" applyBorder="1">
      <alignment/>
      <protection/>
    </xf>
    <xf numFmtId="0" fontId="3" fillId="2" borderId="6" xfId="19" applyFont="1" applyFill="1" applyBorder="1" applyAlignment="1">
      <alignment horizontal="center"/>
      <protection/>
    </xf>
    <xf numFmtId="0" fontId="3" fillId="3" borderId="6" xfId="19" applyFont="1" applyFill="1" applyBorder="1" applyAlignment="1">
      <alignment horizontal="center"/>
      <protection/>
    </xf>
    <xf numFmtId="0" fontId="3" fillId="0" borderId="7" xfId="19" applyFont="1" applyFill="1" applyBorder="1" applyAlignment="1">
      <alignment horizontal="center"/>
      <protection/>
    </xf>
    <xf numFmtId="0" fontId="3" fillId="2" borderId="8" xfId="19" applyFont="1" applyFill="1" applyBorder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3" fillId="0" borderId="6" xfId="19" applyFont="1" applyFill="1" applyBorder="1" applyAlignment="1">
      <alignment horizontal="center"/>
      <protection/>
    </xf>
    <xf numFmtId="3" fontId="4" fillId="0" borderId="8" xfId="19" applyNumberFormat="1" applyFont="1" applyFill="1" applyBorder="1">
      <alignment/>
      <protection/>
    </xf>
    <xf numFmtId="173" fontId="4" fillId="0" borderId="8" xfId="23" applyNumberFormat="1" applyFont="1" applyFill="1" applyBorder="1" applyAlignment="1">
      <alignment/>
    </xf>
    <xf numFmtId="173" fontId="4" fillId="2" borderId="4" xfId="23" applyNumberFormat="1" applyFont="1" applyFill="1" applyBorder="1" applyAlignment="1">
      <alignment/>
    </xf>
    <xf numFmtId="3" fontId="3" fillId="2" borderId="8" xfId="19" applyNumberFormat="1" applyFont="1" applyFill="1" applyBorder="1">
      <alignment/>
      <protection/>
    </xf>
    <xf numFmtId="173" fontId="4" fillId="2" borderId="6" xfId="23" applyNumberFormat="1" applyFont="1" applyFill="1" applyBorder="1" applyAlignment="1">
      <alignment/>
    </xf>
    <xf numFmtId="3" fontId="4" fillId="0" borderId="10" xfId="19" applyNumberFormat="1" applyFont="1" applyFill="1" applyBorder="1">
      <alignment/>
      <protection/>
    </xf>
    <xf numFmtId="3" fontId="4" fillId="2" borderId="11" xfId="19" applyNumberFormat="1" applyFont="1" applyFill="1" applyBorder="1">
      <alignment/>
      <protection/>
    </xf>
    <xf numFmtId="3" fontId="4" fillId="0" borderId="9" xfId="19" applyNumberFormat="1" applyFont="1" applyFill="1" applyBorder="1">
      <alignment/>
      <protection/>
    </xf>
    <xf numFmtId="3" fontId="4" fillId="0" borderId="11" xfId="19" applyNumberFormat="1" applyFont="1" applyFill="1" applyBorder="1">
      <alignment/>
      <protection/>
    </xf>
    <xf numFmtId="173" fontId="4" fillId="2" borderId="11" xfId="23" applyNumberFormat="1" applyFont="1" applyFill="1" applyBorder="1" applyAlignment="1">
      <alignment/>
    </xf>
    <xf numFmtId="3" fontId="3" fillId="2" borderId="11" xfId="19" applyNumberFormat="1" applyFont="1" applyFill="1" applyBorder="1">
      <alignment/>
      <protection/>
    </xf>
    <xf numFmtId="3" fontId="3" fillId="0" borderId="8" xfId="19" applyNumberFormat="1" applyFont="1" applyFill="1" applyBorder="1">
      <alignment/>
      <protection/>
    </xf>
    <xf numFmtId="173" fontId="3" fillId="0" borderId="8" xfId="23" applyNumberFormat="1" applyFont="1" applyFill="1" applyBorder="1" applyAlignment="1">
      <alignment/>
    </xf>
    <xf numFmtId="3" fontId="4" fillId="0" borderId="0" xfId="19" applyNumberFormat="1" applyFont="1">
      <alignment/>
      <protection/>
    </xf>
    <xf numFmtId="3" fontId="3" fillId="0" borderId="9" xfId="19" applyNumberFormat="1" applyFont="1" applyFill="1" applyBorder="1">
      <alignment/>
      <protection/>
    </xf>
    <xf numFmtId="3" fontId="4" fillId="3" borderId="0" xfId="23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4" fillId="4" borderId="8" xfId="19" applyNumberFormat="1" applyFont="1" applyFill="1" applyBorder="1">
      <alignment/>
      <protection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19" applyNumberFormat="1" applyFont="1" applyFill="1">
      <alignment/>
      <protection/>
    </xf>
    <xf numFmtId="0" fontId="4" fillId="0" borderId="0" xfId="0" applyFont="1" applyAlignment="1">
      <alignment/>
    </xf>
    <xf numFmtId="3" fontId="4" fillId="0" borderId="0" xfId="23" applyNumberFormat="1" applyFont="1" applyFill="1" applyBorder="1" applyAlignment="1">
      <alignment/>
    </xf>
    <xf numFmtId="175" fontId="4" fillId="3" borderId="0" xfId="23" applyNumberFormat="1" applyFont="1" applyFill="1" applyBorder="1" applyAlignment="1">
      <alignment/>
    </xf>
    <xf numFmtId="175" fontId="4" fillId="0" borderId="8" xfId="19" applyNumberFormat="1" applyFont="1" applyFill="1" applyBorder="1">
      <alignment/>
      <protection/>
    </xf>
    <xf numFmtId="0" fontId="3" fillId="0" borderId="11" xfId="19" applyFont="1" applyFill="1" applyBorder="1" applyAlignment="1">
      <alignment horizontal="center"/>
      <protection/>
    </xf>
    <xf numFmtId="0" fontId="4" fillId="0" borderId="8" xfId="19" applyFont="1" applyBorder="1">
      <alignment/>
      <protection/>
    </xf>
    <xf numFmtId="0" fontId="4" fillId="0" borderId="12" xfId="19" applyFont="1" applyBorder="1">
      <alignment/>
      <protection/>
    </xf>
    <xf numFmtId="3" fontId="4" fillId="0" borderId="0" xfId="0" applyNumberFormat="1" applyFont="1" applyFill="1" applyAlignment="1">
      <alignment/>
    </xf>
    <xf numFmtId="0" fontId="3" fillId="0" borderId="8" xfId="19" applyFont="1" applyBorder="1">
      <alignment/>
      <protection/>
    </xf>
    <xf numFmtId="0" fontId="6" fillId="0" borderId="0" xfId="0" applyFont="1" applyAlignment="1">
      <alignment/>
    </xf>
    <xf numFmtId="3" fontId="3" fillId="0" borderId="4" xfId="19" applyNumberFormat="1" applyFont="1" applyFill="1" applyBorder="1">
      <alignment/>
      <protection/>
    </xf>
    <xf numFmtId="173" fontId="3" fillId="2" borderId="4" xfId="23" applyNumberFormat="1" applyFont="1" applyFill="1" applyBorder="1" applyAlignment="1">
      <alignment/>
    </xf>
    <xf numFmtId="3" fontId="3" fillId="0" borderId="6" xfId="19" applyNumberFormat="1" applyFont="1" applyFill="1" applyBorder="1">
      <alignment/>
      <protection/>
    </xf>
    <xf numFmtId="173" fontId="3" fillId="2" borderId="6" xfId="23" applyNumberFormat="1" applyFont="1" applyFill="1" applyBorder="1" applyAlignment="1">
      <alignment/>
    </xf>
    <xf numFmtId="0" fontId="3" fillId="0" borderId="9" xfId="19" applyFont="1" applyBorder="1">
      <alignment/>
      <protection/>
    </xf>
    <xf numFmtId="3" fontId="3" fillId="0" borderId="11" xfId="19" applyNumberFormat="1" applyFont="1" applyFill="1" applyBorder="1">
      <alignment/>
      <protection/>
    </xf>
    <xf numFmtId="173" fontId="3" fillId="2" borderId="11" xfId="23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19" applyFont="1">
      <alignment/>
      <protection/>
    </xf>
    <xf numFmtId="0" fontId="7" fillId="0" borderId="8" xfId="19" applyFont="1" applyBorder="1">
      <alignment/>
      <protection/>
    </xf>
    <xf numFmtId="3" fontId="8" fillId="0" borderId="0" xfId="0" applyNumberFormat="1" applyFont="1" applyAlignment="1">
      <alignment/>
    </xf>
    <xf numFmtId="0" fontId="7" fillId="0" borderId="0" xfId="19" applyFont="1" applyFill="1">
      <alignment/>
      <protection/>
    </xf>
    <xf numFmtId="3" fontId="7" fillId="4" borderId="8" xfId="19" applyNumberFormat="1" applyFont="1" applyFill="1" applyBorder="1">
      <alignment/>
      <protection/>
    </xf>
    <xf numFmtId="3" fontId="7" fillId="0" borderId="0" xfId="0" applyNumberFormat="1" applyFont="1" applyAlignment="1">
      <alignment/>
    </xf>
    <xf numFmtId="3" fontId="4" fillId="2" borderId="8" xfId="19" applyNumberFormat="1" applyFont="1" applyFill="1" applyBorder="1">
      <alignment/>
      <protection/>
    </xf>
    <xf numFmtId="0" fontId="12" fillId="0" borderId="0" xfId="0" applyFont="1" applyAlignment="1">
      <alignment/>
    </xf>
    <xf numFmtId="3" fontId="5" fillId="0" borderId="0" xfId="23" applyNumberFormat="1" applyFont="1" applyFill="1" applyBorder="1" applyAlignment="1">
      <alignment/>
    </xf>
    <xf numFmtId="3" fontId="5" fillId="3" borderId="0" xfId="23" applyNumberFormat="1" applyFont="1" applyFill="1" applyBorder="1" applyAlignment="1">
      <alignment/>
    </xf>
    <xf numFmtId="175" fontId="12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6" xfId="19" applyFont="1" applyBorder="1" applyAlignment="1">
      <alignment horizontal="center"/>
      <protection/>
    </xf>
    <xf numFmtId="3" fontId="4" fillId="5" borderId="6" xfId="19" applyNumberFormat="1" applyFont="1" applyFill="1" applyBorder="1">
      <alignment/>
      <protection/>
    </xf>
    <xf numFmtId="3" fontId="4" fillId="5" borderId="11" xfId="19" applyNumberFormat="1" applyFont="1" applyFill="1" applyBorder="1">
      <alignment/>
      <protection/>
    </xf>
    <xf numFmtId="3" fontId="3" fillId="5" borderId="11" xfId="19" applyNumberFormat="1" applyFont="1" applyFill="1" applyBorder="1">
      <alignment/>
      <protection/>
    </xf>
    <xf numFmtId="3" fontId="7" fillId="5" borderId="6" xfId="19" applyNumberFormat="1" applyFont="1" applyFill="1" applyBorder="1">
      <alignment/>
      <protection/>
    </xf>
    <xf numFmtId="175" fontId="7" fillId="0" borderId="11" xfId="19" applyNumberFormat="1" applyFont="1" applyFill="1" applyBorder="1">
      <alignment/>
      <protection/>
    </xf>
    <xf numFmtId="3" fontId="7" fillId="5" borderId="11" xfId="19" applyNumberFormat="1" applyFont="1" applyFill="1" applyBorder="1">
      <alignment/>
      <protection/>
    </xf>
    <xf numFmtId="0" fontId="3" fillId="6" borderId="6" xfId="19" applyFont="1" applyFill="1" applyBorder="1" applyAlignment="1">
      <alignment horizontal="center"/>
      <protection/>
    </xf>
    <xf numFmtId="0" fontId="3" fillId="6" borderId="11" xfId="19" applyFont="1" applyFill="1" applyBorder="1" applyAlignment="1">
      <alignment horizontal="center"/>
      <protection/>
    </xf>
    <xf numFmtId="175" fontId="4" fillId="0" borderId="11" xfId="19" applyNumberFormat="1" applyFont="1" applyFill="1" applyBorder="1">
      <alignment/>
      <protection/>
    </xf>
    <xf numFmtId="3" fontId="4" fillId="6" borderId="6" xfId="19" applyNumberFormat="1" applyFont="1" applyFill="1" applyBorder="1">
      <alignment/>
      <protection/>
    </xf>
    <xf numFmtId="3" fontId="7" fillId="6" borderId="6" xfId="19" applyNumberFormat="1" applyFont="1" applyFill="1" applyBorder="1">
      <alignment/>
      <protection/>
    </xf>
    <xf numFmtId="3" fontId="4" fillId="6" borderId="4" xfId="19" applyNumberFormat="1" applyFont="1" applyFill="1" applyBorder="1">
      <alignment/>
      <protection/>
    </xf>
    <xf numFmtId="0" fontId="4" fillId="0" borderId="13" xfId="19" applyFont="1" applyBorder="1">
      <alignment/>
      <protection/>
    </xf>
    <xf numFmtId="0" fontId="3" fillId="0" borderId="7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10" xfId="19" applyFont="1" applyBorder="1">
      <alignment/>
      <protection/>
    </xf>
    <xf numFmtId="0" fontId="3" fillId="0" borderId="0" xfId="19" applyFont="1" applyBorder="1">
      <alignment/>
      <protection/>
    </xf>
    <xf numFmtId="0" fontId="3" fillId="5" borderId="4" xfId="19" applyFont="1" applyFill="1" applyBorder="1" applyAlignment="1">
      <alignment horizontal="center"/>
      <protection/>
    </xf>
    <xf numFmtId="0" fontId="3" fillId="0" borderId="4" xfId="19" applyFont="1" applyFill="1" applyBorder="1" applyAlignment="1">
      <alignment horizontal="center"/>
      <protection/>
    </xf>
    <xf numFmtId="0" fontId="3" fillId="0" borderId="4" xfId="19" applyFont="1" applyBorder="1" applyAlignment="1">
      <alignment horizontal="center"/>
      <protection/>
    </xf>
    <xf numFmtId="0" fontId="3" fillId="0" borderId="10" xfId="19" applyFont="1" applyBorder="1">
      <alignment/>
      <protection/>
    </xf>
    <xf numFmtId="0" fontId="3" fillId="0" borderId="13" xfId="19" applyFont="1" applyBorder="1">
      <alignment/>
      <protection/>
    </xf>
    <xf numFmtId="0" fontId="7" fillId="0" borderId="7" xfId="19" applyFont="1" applyBorder="1">
      <alignment/>
      <protection/>
    </xf>
    <xf numFmtId="0" fontId="4" fillId="0" borderId="7" xfId="19" applyFont="1" applyBorder="1" quotePrefix="1">
      <alignment/>
      <protection/>
    </xf>
    <xf numFmtId="175" fontId="4" fillId="0" borderId="12" xfId="19" applyNumberFormat="1" applyFont="1" applyFill="1" applyBorder="1">
      <alignment/>
      <protection/>
    </xf>
    <xf numFmtId="175" fontId="4" fillId="0" borderId="6" xfId="19" applyNumberFormat="1" applyFont="1" applyFill="1" applyBorder="1">
      <alignment/>
      <protection/>
    </xf>
    <xf numFmtId="175" fontId="7" fillId="0" borderId="8" xfId="19" applyNumberFormat="1" applyFont="1" applyFill="1" applyBorder="1">
      <alignment/>
      <protection/>
    </xf>
    <xf numFmtId="0" fontId="7" fillId="0" borderId="9" xfId="19" applyFont="1" applyBorder="1">
      <alignment/>
      <protection/>
    </xf>
    <xf numFmtId="3" fontId="3" fillId="5" borderId="6" xfId="23" applyNumberFormat="1" applyFont="1" applyFill="1" applyBorder="1" applyAlignment="1">
      <alignment/>
    </xf>
    <xf numFmtId="175" fontId="3" fillId="0" borderId="8" xfId="19" applyNumberFormat="1" applyFont="1" applyFill="1" applyBorder="1">
      <alignment/>
      <protection/>
    </xf>
    <xf numFmtId="175" fontId="3" fillId="0" borderId="11" xfId="19" applyNumberFormat="1" applyFont="1" applyFill="1" applyBorder="1">
      <alignment/>
      <protection/>
    </xf>
    <xf numFmtId="3" fontId="4" fillId="0" borderId="7" xfId="19" applyNumberFormat="1" applyFont="1" applyFill="1" applyBorder="1">
      <alignment/>
      <protection/>
    </xf>
    <xf numFmtId="3" fontId="3" fillId="0" borderId="6" xfId="23" applyNumberFormat="1" applyFont="1" applyFill="1" applyBorder="1" applyAlignment="1">
      <alignment/>
    </xf>
    <xf numFmtId="3" fontId="7" fillId="0" borderId="10" xfId="19" applyNumberFormat="1" applyFont="1" applyFill="1" applyBorder="1">
      <alignment/>
      <protection/>
    </xf>
    <xf numFmtId="0" fontId="5" fillId="0" borderId="0" xfId="0" applyFont="1" applyAlignment="1">
      <alignment/>
    </xf>
    <xf numFmtId="0" fontId="3" fillId="6" borderId="4" xfId="19" applyFont="1" applyFill="1" applyBorder="1" applyAlignment="1">
      <alignment horizontal="center" wrapText="1"/>
      <protection/>
    </xf>
    <xf numFmtId="173" fontId="4" fillId="0" borderId="6" xfId="19" applyNumberFormat="1" applyFont="1" applyFill="1" applyBorder="1">
      <alignment/>
      <protection/>
    </xf>
    <xf numFmtId="173" fontId="4" fillId="0" borderId="11" xfId="19" applyNumberFormat="1" applyFont="1" applyFill="1" applyBorder="1">
      <alignment/>
      <protection/>
    </xf>
    <xf numFmtId="173" fontId="7" fillId="0" borderId="6" xfId="19" applyNumberFormat="1" applyFont="1" applyFill="1" applyBorder="1">
      <alignment/>
      <protection/>
    </xf>
    <xf numFmtId="173" fontId="7" fillId="0" borderId="11" xfId="19" applyNumberFormat="1" applyFont="1" applyFill="1" applyBorder="1">
      <alignment/>
      <protection/>
    </xf>
    <xf numFmtId="173" fontId="3" fillId="0" borderId="6" xfId="23" applyNumberFormat="1" applyFont="1" applyFill="1" applyBorder="1" applyAlignment="1">
      <alignment/>
    </xf>
    <xf numFmtId="173" fontId="3" fillId="0" borderId="11" xfId="19" applyNumberFormat="1" applyFont="1" applyFill="1" applyBorder="1">
      <alignment/>
      <protection/>
    </xf>
    <xf numFmtId="177" fontId="4" fillId="3" borderId="0" xfId="23" applyNumberFormat="1" applyFont="1" applyFill="1" applyBorder="1" applyAlignment="1">
      <alignment/>
    </xf>
    <xf numFmtId="173" fontId="4" fillId="0" borderId="6" xfId="0" applyNumberFormat="1" applyFont="1" applyFill="1" applyBorder="1" applyAlignment="1">
      <alignment/>
    </xf>
    <xf numFmtId="0" fontId="3" fillId="5" borderId="11" xfId="19" applyFont="1" applyFill="1" applyBorder="1" applyAlignment="1">
      <alignment horizontal="center"/>
      <protection/>
    </xf>
    <xf numFmtId="3" fontId="4" fillId="0" borderId="11" xfId="23" applyNumberFormat="1" applyFont="1" applyFill="1" applyBorder="1" applyAlignment="1">
      <alignment/>
    </xf>
    <xf numFmtId="3" fontId="4" fillId="0" borderId="6" xfId="23" applyNumberFormat="1" applyFont="1" applyFill="1" applyBorder="1" applyAlignment="1">
      <alignment/>
    </xf>
    <xf numFmtId="3" fontId="7" fillId="0" borderId="11" xfId="23" applyNumberFormat="1" applyFont="1" applyFill="1" applyBorder="1" applyAlignment="1">
      <alignment/>
    </xf>
    <xf numFmtId="3" fontId="3" fillId="0" borderId="11" xfId="23" applyNumberFormat="1" applyFont="1" applyFill="1" applyBorder="1" applyAlignment="1">
      <alignment/>
    </xf>
    <xf numFmtId="3" fontId="7" fillId="0" borderId="6" xfId="23" applyNumberFormat="1" applyFont="1" applyFill="1" applyBorder="1" applyAlignment="1">
      <alignment/>
    </xf>
    <xf numFmtId="0" fontId="3" fillId="5" borderId="6" xfId="19" applyFont="1" applyFill="1" applyBorder="1" applyAlignment="1" quotePrefix="1">
      <alignment horizontal="center"/>
      <protection/>
    </xf>
    <xf numFmtId="0" fontId="4" fillId="0" borderId="14" xfId="19" applyFont="1" applyBorder="1">
      <alignment/>
      <protection/>
    </xf>
    <xf numFmtId="3" fontId="4" fillId="0" borderId="6" xfId="19" applyNumberFormat="1" applyFont="1" applyFill="1" applyBorder="1">
      <alignment/>
      <protection/>
    </xf>
    <xf numFmtId="3" fontId="7" fillId="0" borderId="7" xfId="19" applyNumberFormat="1" applyFont="1" applyFill="1" applyBorder="1">
      <alignment/>
      <protection/>
    </xf>
    <xf numFmtId="3" fontId="4" fillId="0" borderId="4" xfId="19" applyNumberFormat="1" applyFont="1" applyFill="1" applyBorder="1">
      <alignment/>
      <protection/>
    </xf>
    <xf numFmtId="3" fontId="7" fillId="0" borderId="6" xfId="19" applyNumberFormat="1" applyFont="1" applyFill="1" applyBorder="1">
      <alignment/>
      <protection/>
    </xf>
    <xf numFmtId="175" fontId="7" fillId="0" borderId="6" xfId="19" applyNumberFormat="1" applyFont="1" applyFill="1" applyBorder="1">
      <alignment/>
      <protection/>
    </xf>
    <xf numFmtId="3" fontId="7" fillId="0" borderId="11" xfId="19" applyNumberFormat="1" applyFont="1" applyFill="1" applyBorder="1">
      <alignment/>
      <protection/>
    </xf>
    <xf numFmtId="173" fontId="4" fillId="0" borderId="4" xfId="19" applyNumberFormat="1" applyFont="1" applyFill="1" applyBorder="1">
      <alignment/>
      <protection/>
    </xf>
    <xf numFmtId="3" fontId="4" fillId="0" borderId="4" xfId="23" applyNumberFormat="1" applyFont="1" applyFill="1" applyBorder="1" applyAlignment="1">
      <alignment/>
    </xf>
    <xf numFmtId="3" fontId="4" fillId="6" borderId="11" xfId="19" applyNumberFormat="1" applyFont="1" applyFill="1" applyBorder="1">
      <alignment/>
      <protection/>
    </xf>
    <xf numFmtId="175" fontId="4" fillId="0" borderId="6" xfId="23" applyNumberFormat="1" applyFont="1" applyFill="1" applyBorder="1" applyAlignment="1">
      <alignment/>
    </xf>
    <xf numFmtId="0" fontId="4" fillId="7" borderId="13" xfId="19" applyFont="1" applyFill="1" applyBorder="1">
      <alignment/>
      <protection/>
    </xf>
    <xf numFmtId="0" fontId="4" fillId="7" borderId="12" xfId="19" applyFont="1" applyFill="1" applyBorder="1">
      <alignment/>
      <protection/>
    </xf>
    <xf numFmtId="3" fontId="4" fillId="7" borderId="6" xfId="19" applyNumberFormat="1" applyFont="1" applyFill="1" applyBorder="1">
      <alignment/>
      <protection/>
    </xf>
    <xf numFmtId="3" fontId="4" fillId="7" borderId="4" xfId="0" applyNumberFormat="1" applyFont="1" applyFill="1" applyBorder="1" applyAlignment="1">
      <alignment/>
    </xf>
    <xf numFmtId="173" fontId="4" fillId="7" borderId="6" xfId="0" applyNumberFormat="1" applyFont="1" applyFill="1" applyBorder="1" applyAlignment="1">
      <alignment/>
    </xf>
    <xf numFmtId="3" fontId="4" fillId="7" borderId="6" xfId="0" applyNumberFormat="1" applyFont="1" applyFill="1" applyBorder="1" applyAlignment="1">
      <alignment/>
    </xf>
    <xf numFmtId="3" fontId="4" fillId="7" borderId="6" xfId="23" applyNumberFormat="1" applyFont="1" applyFill="1" applyBorder="1" applyAlignment="1">
      <alignment/>
    </xf>
    <xf numFmtId="175" fontId="4" fillId="7" borderId="8" xfId="19" applyNumberFormat="1" applyFont="1" applyFill="1" applyBorder="1">
      <alignment/>
      <protection/>
    </xf>
    <xf numFmtId="0" fontId="4" fillId="7" borderId="7" xfId="19" applyFont="1" applyFill="1" applyBorder="1">
      <alignment/>
      <protection/>
    </xf>
    <xf numFmtId="0" fontId="4" fillId="7" borderId="8" xfId="19" applyFont="1" applyFill="1" applyBorder="1">
      <alignment/>
      <protection/>
    </xf>
    <xf numFmtId="173" fontId="4" fillId="7" borderId="6" xfId="19" applyNumberFormat="1" applyFont="1" applyFill="1" applyBorder="1">
      <alignment/>
      <protection/>
    </xf>
    <xf numFmtId="0" fontId="3" fillId="7" borderId="10" xfId="19" applyFont="1" applyFill="1" applyBorder="1">
      <alignment/>
      <protection/>
    </xf>
    <xf numFmtId="0" fontId="4" fillId="7" borderId="9" xfId="19" applyFont="1" applyFill="1" applyBorder="1">
      <alignment/>
      <protection/>
    </xf>
    <xf numFmtId="3" fontId="4" fillId="7" borderId="10" xfId="19" applyNumberFormat="1" applyFont="1" applyFill="1" applyBorder="1">
      <alignment/>
      <protection/>
    </xf>
    <xf numFmtId="3" fontId="4" fillId="7" borderId="11" xfId="19" applyNumberFormat="1" applyFont="1" applyFill="1" applyBorder="1">
      <alignment/>
      <protection/>
    </xf>
    <xf numFmtId="173" fontId="4" fillId="7" borderId="11" xfId="19" applyNumberFormat="1" applyFont="1" applyFill="1" applyBorder="1">
      <alignment/>
      <protection/>
    </xf>
    <xf numFmtId="3" fontId="4" fillId="7" borderId="11" xfId="23" applyNumberFormat="1" applyFont="1" applyFill="1" applyBorder="1" applyAlignment="1">
      <alignment/>
    </xf>
    <xf numFmtId="175" fontId="4" fillId="7" borderId="11" xfId="19" applyNumberFormat="1" applyFont="1" applyFill="1" applyBorder="1">
      <alignment/>
      <protection/>
    </xf>
    <xf numFmtId="165" fontId="3" fillId="0" borderId="10" xfId="19" applyNumberFormat="1" applyFont="1" applyBorder="1">
      <alignment/>
      <protection/>
    </xf>
    <xf numFmtId="14" fontId="3" fillId="0" borderId="11" xfId="19" applyNumberFormat="1" applyFont="1" applyFill="1" applyBorder="1" applyAlignment="1">
      <alignment horizontal="center"/>
      <protection/>
    </xf>
    <xf numFmtId="0" fontId="3" fillId="0" borderId="11" xfId="19" applyFont="1" applyBorder="1" applyAlignment="1">
      <alignment horizontal="center"/>
      <protection/>
    </xf>
  </cellXfs>
  <cellStyles count="17">
    <cellStyle name="Normal" xfId="0"/>
    <cellStyle name="Followed Hyperlink" xfId="15"/>
    <cellStyle name="Comma" xfId="16"/>
    <cellStyle name="Hyperlink" xfId="17"/>
    <cellStyle name="Kiinteä" xfId="18"/>
    <cellStyle name="Normaali_Talousarvio 2003 pohja3-6" xfId="19"/>
    <cellStyle name="Otsikko 1" xfId="20"/>
    <cellStyle name="Otsikko 2" xfId="21"/>
    <cellStyle name="Pilkku_Budj2004" xfId="22"/>
    <cellStyle name="Percent" xfId="23"/>
    <cellStyle name="Comma [0]" xfId="24"/>
    <cellStyle name="Currency [0]" xfId="25"/>
    <cellStyle name="Päivämäärä" xfId="26"/>
    <cellStyle name="Summa" xfId="27"/>
    <cellStyle name="Tuhaterotin0" xfId="28"/>
    <cellStyle name="Currency" xfId="29"/>
    <cellStyle name="Valuutta0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5"/>
  <sheetViews>
    <sheetView showGridLines="0" showZeros="0" tabSelected="1" zoomScale="70" zoomScaleNormal="70" workbookViewId="0" topLeftCell="A1">
      <pane ySplit="5" topLeftCell="BM6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33.57421875" style="1" customWidth="1"/>
    <col min="2" max="2" width="9.28125" style="1" customWidth="1"/>
    <col min="3" max="6" width="14.421875" style="1" customWidth="1"/>
    <col min="7" max="7" width="16.57421875" style="1" customWidth="1"/>
    <col min="8" max="8" width="16.140625" style="1" customWidth="1"/>
    <col min="9" max="9" width="10.8515625" style="1" customWidth="1"/>
    <col min="10" max="10" width="20.421875" style="1" customWidth="1"/>
    <col min="11" max="11" width="15.7109375" style="1" customWidth="1"/>
    <col min="12" max="12" width="13.57421875" style="1" customWidth="1"/>
    <col min="13" max="13" width="15.7109375" style="1" customWidth="1"/>
    <col min="14" max="14" width="14.7109375" style="1" customWidth="1"/>
    <col min="15" max="17" width="19.140625" style="1" customWidth="1"/>
    <col min="18" max="19" width="15.8515625" style="1" hidden="1" customWidth="1"/>
    <col min="20" max="20" width="15.57421875" style="1" hidden="1" customWidth="1"/>
    <col min="21" max="21" width="21.00390625" style="1" hidden="1" customWidth="1"/>
    <col min="22" max="16384" width="11.421875" style="1" customWidth="1"/>
  </cols>
  <sheetData>
    <row r="1" ht="15">
      <c r="A1" s="10"/>
    </row>
    <row r="2" spans="1:20" ht="16.5" thickBot="1">
      <c r="A2" s="1" t="s">
        <v>45</v>
      </c>
      <c r="H2" s="1" t="s">
        <v>20</v>
      </c>
      <c r="J2" s="2"/>
      <c r="K2" s="2"/>
      <c r="L2" s="2"/>
      <c r="M2"/>
      <c r="N2"/>
      <c r="O2" s="3"/>
      <c r="P2" s="3"/>
      <c r="Q2" s="4"/>
      <c r="R2" s="3"/>
      <c r="S2" s="3"/>
      <c r="T2" s="5"/>
    </row>
    <row r="3" spans="1:21" ht="47.25">
      <c r="A3" s="85"/>
      <c r="B3" s="46"/>
      <c r="C3" s="91" t="s">
        <v>36</v>
      </c>
      <c r="D3" s="91" t="s">
        <v>37</v>
      </c>
      <c r="E3" s="108" t="s">
        <v>40</v>
      </c>
      <c r="F3" s="91" t="s">
        <v>16</v>
      </c>
      <c r="G3" s="90" t="s">
        <v>41</v>
      </c>
      <c r="H3" s="91" t="s">
        <v>38</v>
      </c>
      <c r="I3" s="92" t="s">
        <v>14</v>
      </c>
      <c r="J3"/>
      <c r="K3"/>
      <c r="L3"/>
      <c r="M3"/>
      <c r="N3"/>
      <c r="O3"/>
      <c r="P3"/>
      <c r="Q3"/>
      <c r="R3" s="7" t="s">
        <v>0</v>
      </c>
      <c r="S3" s="8" t="s">
        <v>1</v>
      </c>
      <c r="T3" s="9" t="s">
        <v>2</v>
      </c>
      <c r="U3" s="6" t="s">
        <v>3</v>
      </c>
    </row>
    <row r="4" spans="1:21" ht="15.75">
      <c r="A4" s="86" t="s">
        <v>18</v>
      </c>
      <c r="B4" s="45"/>
      <c r="C4" s="18"/>
      <c r="D4" s="18" t="s">
        <v>43</v>
      </c>
      <c r="E4" s="79" t="s">
        <v>44</v>
      </c>
      <c r="F4" s="18" t="s">
        <v>17</v>
      </c>
      <c r="G4" s="123" t="s">
        <v>44</v>
      </c>
      <c r="H4" s="18" t="s">
        <v>19</v>
      </c>
      <c r="I4" s="72" t="s">
        <v>39</v>
      </c>
      <c r="J4"/>
      <c r="K4"/>
      <c r="L4"/>
      <c r="M4"/>
      <c r="N4"/>
      <c r="O4"/>
      <c r="P4"/>
      <c r="Q4"/>
      <c r="R4" s="13" t="s">
        <v>4</v>
      </c>
      <c r="S4" s="12" t="s">
        <v>5</v>
      </c>
      <c r="T4" s="14" t="s">
        <v>6</v>
      </c>
      <c r="U4" s="11" t="s">
        <v>7</v>
      </c>
    </row>
    <row r="5" spans="1:21" ht="15.75">
      <c r="A5" s="153" t="s">
        <v>46</v>
      </c>
      <c r="B5" s="17"/>
      <c r="C5" s="44"/>
      <c r="D5" s="154">
        <v>40406</v>
      </c>
      <c r="E5" s="80" t="s">
        <v>15</v>
      </c>
      <c r="F5" s="44" t="s">
        <v>44</v>
      </c>
      <c r="G5" s="117" t="s">
        <v>15</v>
      </c>
      <c r="H5" s="44" t="s">
        <v>15</v>
      </c>
      <c r="I5" s="155" t="s">
        <v>10</v>
      </c>
      <c r="J5"/>
      <c r="K5"/>
      <c r="L5"/>
      <c r="M5"/>
      <c r="N5"/>
      <c r="O5"/>
      <c r="P5"/>
      <c r="Q5"/>
      <c r="R5" s="16">
        <v>2006</v>
      </c>
      <c r="S5" s="12"/>
      <c r="T5" s="14" t="s">
        <v>8</v>
      </c>
      <c r="U5" s="11" t="s">
        <v>9</v>
      </c>
    </row>
    <row r="6" spans="1:21" s="15" customFormat="1" ht="15.75">
      <c r="A6" s="96" t="s">
        <v>21</v>
      </c>
      <c r="B6" s="45" t="s">
        <v>11</v>
      </c>
      <c r="C6" s="104">
        <v>65255901.16</v>
      </c>
      <c r="D6" s="125">
        <f>68085808.26-7200000</f>
        <v>60885808.260000005</v>
      </c>
      <c r="E6" s="82">
        <v>39112385.49</v>
      </c>
      <c r="F6" s="109">
        <f aca="true" t="shared" si="0" ref="F6:F18">+E6/D6</f>
        <v>0.6423891972161856</v>
      </c>
      <c r="G6" s="73">
        <f>69603735.26-7200000-160000</f>
        <v>62243735.260000005</v>
      </c>
      <c r="H6" s="119">
        <f>D6-G6</f>
        <v>-1357927</v>
      </c>
      <c r="I6" s="43">
        <f aca="true" t="shared" si="1" ref="I6:I18">H6*100/D6</f>
        <v>-2.230284919929549</v>
      </c>
      <c r="J6" s="49"/>
      <c r="K6" s="49"/>
      <c r="L6" s="49"/>
      <c r="M6" s="49"/>
      <c r="N6" s="49"/>
      <c r="O6" s="49"/>
      <c r="P6" s="49"/>
      <c r="Q6" s="49"/>
      <c r="R6" s="50"/>
      <c r="S6" s="31" t="e">
        <f>L6/#REF!</f>
        <v>#REF!</v>
      </c>
      <c r="T6" s="51">
        <f aca="true" t="shared" si="2" ref="T6:T18">+Q6/C6-1</f>
        <v>-1</v>
      </c>
      <c r="U6" s="22" t="e">
        <f>+J6*#REF!/#REF!</f>
        <v>#REF!</v>
      </c>
    </row>
    <row r="7" spans="1:21" s="15" customFormat="1" ht="15.75">
      <c r="A7" s="87" t="s">
        <v>22</v>
      </c>
      <c r="B7" s="45" t="s">
        <v>12</v>
      </c>
      <c r="C7" s="104">
        <v>5824477.2</v>
      </c>
      <c r="D7" s="125">
        <v>1914718</v>
      </c>
      <c r="E7" s="82">
        <v>2865702.56</v>
      </c>
      <c r="F7" s="109">
        <f t="shared" si="0"/>
        <v>1.4966708204550228</v>
      </c>
      <c r="G7" s="73">
        <v>4934878</v>
      </c>
      <c r="H7" s="119">
        <f>D7-G7</f>
        <v>-3020160</v>
      </c>
      <c r="I7" s="43">
        <f t="shared" si="1"/>
        <v>-157.73393262088726</v>
      </c>
      <c r="J7" s="49"/>
      <c r="K7" s="49"/>
      <c r="L7" s="49"/>
      <c r="M7" s="49"/>
      <c r="N7" s="49"/>
      <c r="O7" s="49"/>
      <c r="P7" s="49"/>
      <c r="Q7" s="49"/>
      <c r="R7" s="52"/>
      <c r="S7" s="30"/>
      <c r="T7" s="53">
        <f t="shared" si="2"/>
        <v>-1</v>
      </c>
      <c r="U7" s="22" t="e">
        <f>+J7*#REF!/#REF!+46223</f>
        <v>#REF!</v>
      </c>
    </row>
    <row r="8" spans="1:21" s="15" customFormat="1" ht="15.75">
      <c r="A8" s="93"/>
      <c r="B8" s="17" t="s">
        <v>13</v>
      </c>
      <c r="C8" s="24">
        <f>C6-C7</f>
        <v>59431423.95999999</v>
      </c>
      <c r="D8" s="24">
        <f>D6-D7</f>
        <v>58971090.260000005</v>
      </c>
      <c r="E8" s="74">
        <f>E6-E7</f>
        <v>36246682.93</v>
      </c>
      <c r="F8" s="110">
        <f t="shared" si="0"/>
        <v>0.6146517347769991</v>
      </c>
      <c r="G8" s="74">
        <f>G6-G7</f>
        <v>57308857.260000005</v>
      </c>
      <c r="H8" s="118">
        <f>H6-H7</f>
        <v>1662233</v>
      </c>
      <c r="I8" s="81">
        <f t="shared" si="1"/>
        <v>2.8187252307381705</v>
      </c>
      <c r="J8" s="49"/>
      <c r="K8" s="49"/>
      <c r="L8" s="49"/>
      <c r="M8" s="49"/>
      <c r="N8" s="49"/>
      <c r="O8" s="49"/>
      <c r="P8" s="49"/>
      <c r="Q8" s="49"/>
      <c r="R8" s="55"/>
      <c r="S8" s="33"/>
      <c r="T8" s="56">
        <f t="shared" si="2"/>
        <v>-1</v>
      </c>
      <c r="U8" s="29" t="e">
        <f>+U6-U7</f>
        <v>#REF!</v>
      </c>
    </row>
    <row r="9" spans="1:21" ht="15.75">
      <c r="A9" s="85" t="s">
        <v>28</v>
      </c>
      <c r="B9" s="45" t="s">
        <v>11</v>
      </c>
      <c r="C9" s="125">
        <v>89027918.88</v>
      </c>
      <c r="D9" s="125">
        <v>88889444</v>
      </c>
      <c r="E9" s="82">
        <v>50720114.23</v>
      </c>
      <c r="F9" s="109">
        <f t="shared" si="0"/>
        <v>0.5705977217047279</v>
      </c>
      <c r="G9" s="73">
        <v>92526750.00430001</v>
      </c>
      <c r="H9" s="119">
        <f>D9-G9</f>
        <v>-3637306.004300013</v>
      </c>
      <c r="I9" s="43">
        <f t="shared" si="1"/>
        <v>-4.091943700649105</v>
      </c>
      <c r="J9"/>
      <c r="K9"/>
      <c r="L9"/>
      <c r="M9"/>
      <c r="N9"/>
      <c r="O9"/>
      <c r="P9"/>
      <c r="Q9"/>
      <c r="R9" s="19"/>
      <c r="S9" s="20" t="e">
        <f>L9/#REF!</f>
        <v>#REF!</v>
      </c>
      <c r="T9" s="21">
        <f t="shared" si="2"/>
        <v>-1</v>
      </c>
      <c r="U9" s="22" t="e">
        <f>+J9*#REF!/#REF!</f>
        <v>#REF!</v>
      </c>
    </row>
    <row r="10" spans="1:21" ht="15.75">
      <c r="A10" s="87"/>
      <c r="B10" s="45" t="s">
        <v>12</v>
      </c>
      <c r="C10" s="125">
        <v>19205129.44</v>
      </c>
      <c r="D10" s="125">
        <v>19655725</v>
      </c>
      <c r="E10" s="82">
        <v>10953096.68</v>
      </c>
      <c r="F10" s="116">
        <f t="shared" si="0"/>
        <v>0.5572471470780141</v>
      </c>
      <c r="G10" s="73">
        <v>19510362.13003891</v>
      </c>
      <c r="H10" s="134">
        <f>D10-G10</f>
        <v>145362.8699610904</v>
      </c>
      <c r="I10" s="43">
        <f t="shared" si="1"/>
        <v>0.7395446871641234</v>
      </c>
      <c r="J10"/>
      <c r="K10"/>
      <c r="L10"/>
      <c r="M10"/>
      <c r="N10"/>
      <c r="O10"/>
      <c r="P10"/>
      <c r="Q10"/>
      <c r="R10" s="19"/>
      <c r="S10" s="19"/>
      <c r="T10" s="23">
        <f t="shared" si="2"/>
        <v>-1</v>
      </c>
      <c r="U10" s="22" t="e">
        <f>+J10*#REF!/#REF!</f>
        <v>#REF!</v>
      </c>
    </row>
    <row r="11" spans="1:21" ht="15.75">
      <c r="A11" s="88"/>
      <c r="B11" s="17" t="s">
        <v>13</v>
      </c>
      <c r="C11" s="24">
        <f>C9-C10</f>
        <v>69822789.44</v>
      </c>
      <c r="D11" s="24">
        <f>D9-D10</f>
        <v>69233719</v>
      </c>
      <c r="E11" s="133">
        <f>+E9-E10</f>
        <v>39767017.55</v>
      </c>
      <c r="F11" s="110">
        <f t="shared" si="0"/>
        <v>0.5743880023258608</v>
      </c>
      <c r="G11" s="74">
        <f>+G9-G10</f>
        <v>73016387.87426111</v>
      </c>
      <c r="H11" s="118">
        <f>H9-H10</f>
        <v>-3782668.8742611036</v>
      </c>
      <c r="I11" s="81">
        <f t="shared" si="1"/>
        <v>-5.463622247796776</v>
      </c>
      <c r="J11"/>
      <c r="K11"/>
      <c r="L11"/>
      <c r="M11"/>
      <c r="N11"/>
      <c r="O11"/>
      <c r="P11"/>
      <c r="Q11"/>
      <c r="R11" s="27"/>
      <c r="S11" s="26"/>
      <c r="T11" s="28">
        <f t="shared" si="2"/>
        <v>-1</v>
      </c>
      <c r="U11" s="29" t="e">
        <f>+U9-U10</f>
        <v>#REF!</v>
      </c>
    </row>
    <row r="12" spans="1:21" s="15" customFormat="1" ht="15.75">
      <c r="A12" s="85" t="s">
        <v>24</v>
      </c>
      <c r="B12" s="46" t="s">
        <v>11</v>
      </c>
      <c r="C12" s="125">
        <v>47626734.43</v>
      </c>
      <c r="D12" s="125">
        <v>49548602</v>
      </c>
      <c r="E12" s="82">
        <v>29986977.0608252</v>
      </c>
      <c r="F12" s="109">
        <f t="shared" si="0"/>
        <v>0.6052032923315415</v>
      </c>
      <c r="G12" s="73">
        <v>50563566.04390218</v>
      </c>
      <c r="H12" s="119">
        <f>D12-G12</f>
        <v>-1014964.0439021811</v>
      </c>
      <c r="I12" s="43">
        <f t="shared" si="1"/>
        <v>-2.048421152028025</v>
      </c>
      <c r="J12" s="49"/>
      <c r="K12" s="49"/>
      <c r="L12" s="49"/>
      <c r="M12" s="49"/>
      <c r="N12" s="49"/>
      <c r="O12" s="49"/>
      <c r="P12" s="49"/>
      <c r="Q12" s="49"/>
      <c r="R12" s="30"/>
      <c r="S12" s="31" t="e">
        <f>L12/#REF!</f>
        <v>#REF!</v>
      </c>
      <c r="T12" s="51">
        <f t="shared" si="2"/>
        <v>-1</v>
      </c>
      <c r="U12" s="22" t="e">
        <f>+J12*#REF!/#REF!</f>
        <v>#REF!</v>
      </c>
    </row>
    <row r="13" spans="1:21" s="15" customFormat="1" ht="15.75">
      <c r="A13" s="87" t="s">
        <v>23</v>
      </c>
      <c r="B13" s="45" t="s">
        <v>12</v>
      </c>
      <c r="C13" s="125">
        <v>8269676.23</v>
      </c>
      <c r="D13" s="125">
        <v>7891510</v>
      </c>
      <c r="E13" s="82">
        <v>5019355.24</v>
      </c>
      <c r="F13" s="109">
        <f t="shared" si="0"/>
        <v>0.6360449698473423</v>
      </c>
      <c r="G13" s="73">
        <v>8906395.35</v>
      </c>
      <c r="H13" s="119">
        <f>D13-G13</f>
        <v>-1014885.3499999996</v>
      </c>
      <c r="I13" s="43">
        <f t="shared" si="1"/>
        <v>-12.860470936487436</v>
      </c>
      <c r="J13" s="49"/>
      <c r="K13" s="49"/>
      <c r="L13" s="49"/>
      <c r="M13" s="49"/>
      <c r="N13" s="49"/>
      <c r="O13" s="49"/>
      <c r="P13" s="49"/>
      <c r="Q13" s="49"/>
      <c r="R13" s="30"/>
      <c r="S13" s="30"/>
      <c r="T13" s="53">
        <f t="shared" si="2"/>
        <v>-1</v>
      </c>
      <c r="U13" s="22" t="e">
        <f>+J13*#REF!/#REF!-46223</f>
        <v>#REF!</v>
      </c>
    </row>
    <row r="14" spans="1:21" s="15" customFormat="1" ht="15.75">
      <c r="A14" s="86"/>
      <c r="B14" s="17" t="s">
        <v>13</v>
      </c>
      <c r="C14" s="24">
        <v>39444704.41</v>
      </c>
      <c r="D14" s="24">
        <v>41657092</v>
      </c>
      <c r="E14" s="74">
        <v>24967621.820825197</v>
      </c>
      <c r="F14" s="110">
        <f t="shared" si="0"/>
        <v>0.5993606519827451</v>
      </c>
      <c r="G14" s="74">
        <v>41657170.69390218</v>
      </c>
      <c r="H14" s="118">
        <f>H12-H13</f>
        <v>-78.69390218146145</v>
      </c>
      <c r="I14" s="81">
        <f t="shared" si="1"/>
        <v>-0.00018890877496072325</v>
      </c>
      <c r="J14" s="49"/>
      <c r="K14" s="49"/>
      <c r="L14" s="49"/>
      <c r="M14" s="49"/>
      <c r="N14" s="49"/>
      <c r="O14" s="49"/>
      <c r="P14" s="49"/>
      <c r="Q14" s="49"/>
      <c r="R14" s="55"/>
      <c r="S14" s="55"/>
      <c r="T14" s="56">
        <f t="shared" si="2"/>
        <v>-1</v>
      </c>
      <c r="U14" s="29" t="e">
        <f>+U12-U13</f>
        <v>#REF!</v>
      </c>
    </row>
    <row r="15" spans="1:21" ht="15.75">
      <c r="A15" s="85" t="s">
        <v>29</v>
      </c>
      <c r="B15" s="46" t="s">
        <v>11</v>
      </c>
      <c r="C15" s="127">
        <v>179945888.27</v>
      </c>
      <c r="D15" s="127">
        <v>181424047.06</v>
      </c>
      <c r="E15" s="84">
        <v>109740933.33</v>
      </c>
      <c r="F15" s="109">
        <f t="shared" si="0"/>
        <v>0.6048863704032951</v>
      </c>
      <c r="G15" s="73">
        <v>184788007</v>
      </c>
      <c r="H15" s="132">
        <f>D15-G15</f>
        <v>-3363959.9399999976</v>
      </c>
      <c r="I15" s="97">
        <f t="shared" si="1"/>
        <v>-1.8541973870131334</v>
      </c>
      <c r="J15"/>
      <c r="K15"/>
      <c r="L15"/>
      <c r="M15"/>
      <c r="N15"/>
      <c r="O15"/>
      <c r="P15"/>
      <c r="Q15"/>
      <c r="R15" s="19"/>
      <c r="S15" s="20" t="e">
        <f>L15/#REF!</f>
        <v>#REF!</v>
      </c>
      <c r="T15" s="21">
        <f t="shared" si="2"/>
        <v>-1</v>
      </c>
      <c r="U15" s="22" t="e">
        <f>+J15*#REF!/#REF!</f>
        <v>#REF!</v>
      </c>
    </row>
    <row r="16" spans="1:21" ht="15.75">
      <c r="A16" s="87" t="s">
        <v>25</v>
      </c>
      <c r="B16" s="45" t="s">
        <v>12</v>
      </c>
      <c r="C16" s="125">
        <v>4027923.47</v>
      </c>
      <c r="D16" s="125">
        <v>4017700</v>
      </c>
      <c r="E16" s="82">
        <v>2116984.05</v>
      </c>
      <c r="F16" s="109">
        <f t="shared" si="0"/>
        <v>0.5269144162082783</v>
      </c>
      <c r="G16" s="73">
        <v>4340932.31</v>
      </c>
      <c r="H16" s="119">
        <f>D16-G16</f>
        <v>-323232.3099999996</v>
      </c>
      <c r="I16" s="43">
        <f t="shared" si="1"/>
        <v>-8.045207705901376</v>
      </c>
      <c r="J16"/>
      <c r="K16"/>
      <c r="L16"/>
      <c r="M16"/>
      <c r="N16"/>
      <c r="O16"/>
      <c r="P16"/>
      <c r="Q16"/>
      <c r="R16" s="19"/>
      <c r="S16" s="20"/>
      <c r="T16" s="23">
        <f t="shared" si="2"/>
        <v>-1</v>
      </c>
      <c r="U16" s="22" t="e">
        <f>+J16*#REF!/#REF!</f>
        <v>#REF!</v>
      </c>
    </row>
    <row r="17" spans="1:21" ht="15.75">
      <c r="A17" s="87"/>
      <c r="B17" s="45" t="s">
        <v>13</v>
      </c>
      <c r="C17" s="104">
        <f>C15-C16</f>
        <v>175917964.8</v>
      </c>
      <c r="D17" s="125">
        <f>D15-D16</f>
        <v>177406347.06</v>
      </c>
      <c r="E17" s="73">
        <f>E15-E16</f>
        <v>107623949.28</v>
      </c>
      <c r="F17" s="109">
        <f t="shared" si="0"/>
        <v>0.6066521917820723</v>
      </c>
      <c r="G17" s="73">
        <f>G15-G16</f>
        <v>180447074.69</v>
      </c>
      <c r="H17" s="119">
        <f>H15-H16</f>
        <v>-3040727.629999998</v>
      </c>
      <c r="I17" s="98">
        <f t="shared" si="1"/>
        <v>-1.7139903280752429</v>
      </c>
      <c r="J17"/>
      <c r="K17"/>
      <c r="L17"/>
      <c r="M17"/>
      <c r="N17"/>
      <c r="O17"/>
      <c r="P17"/>
      <c r="Q17"/>
      <c r="R17" s="27"/>
      <c r="S17" s="27"/>
      <c r="T17" s="28">
        <f t="shared" si="2"/>
        <v>-1</v>
      </c>
      <c r="U17" s="29" t="e">
        <f>+U15-U16</f>
        <v>#REF!</v>
      </c>
    </row>
    <row r="18" spans="1:21" ht="15.75">
      <c r="A18" s="95" t="s">
        <v>26</v>
      </c>
      <c r="B18" s="59" t="s">
        <v>11</v>
      </c>
      <c r="C18" s="128">
        <v>141722033.5</v>
      </c>
      <c r="D18" s="128">
        <v>142025000</v>
      </c>
      <c r="E18" s="83">
        <v>49253967.12</v>
      </c>
      <c r="F18" s="111">
        <f t="shared" si="0"/>
        <v>0.3467978674177081</v>
      </c>
      <c r="G18" s="76">
        <f>142025000.12+2800000</f>
        <v>144825000.12</v>
      </c>
      <c r="H18" s="122">
        <f>D18-G18</f>
        <v>-2800000.120000005</v>
      </c>
      <c r="I18" s="99">
        <f t="shared" si="1"/>
        <v>-1.9714839781728601</v>
      </c>
      <c r="J18"/>
      <c r="K18"/>
      <c r="L18"/>
      <c r="M18"/>
      <c r="N18"/>
      <c r="O18"/>
      <c r="P18"/>
      <c r="Q18"/>
      <c r="R18" s="19"/>
      <c r="S18" s="19"/>
      <c r="T18" s="23">
        <f t="shared" si="2"/>
        <v>-1</v>
      </c>
      <c r="U18" s="22"/>
    </row>
    <row r="19" spans="1:21" ht="15.75">
      <c r="A19" s="87"/>
      <c r="B19" s="59" t="s">
        <v>12</v>
      </c>
      <c r="C19" s="128"/>
      <c r="D19" s="129"/>
      <c r="E19" s="83">
        <v>0</v>
      </c>
      <c r="F19" s="111"/>
      <c r="G19" s="76">
        <v>0</v>
      </c>
      <c r="H19" s="122">
        <f>D19-G19</f>
        <v>0</v>
      </c>
      <c r="I19" s="99"/>
      <c r="J19"/>
      <c r="K19"/>
      <c r="L19"/>
      <c r="M19"/>
      <c r="N19"/>
      <c r="O19"/>
      <c r="P19"/>
      <c r="Q19"/>
      <c r="R19" s="19"/>
      <c r="S19" s="19"/>
      <c r="T19" s="23"/>
      <c r="U19" s="22"/>
    </row>
    <row r="20" spans="1:21" ht="15.75">
      <c r="A20" s="88"/>
      <c r="B20" s="100" t="s">
        <v>13</v>
      </c>
      <c r="C20" s="126">
        <f>C18-C19</f>
        <v>141722033.5</v>
      </c>
      <c r="D20" s="106">
        <f>D18-D19</f>
        <v>142025000</v>
      </c>
      <c r="E20" s="78">
        <v>36972282.62</v>
      </c>
      <c r="F20" s="112">
        <f aca="true" t="shared" si="3" ref="F20:F26">+E20/D20</f>
        <v>0.2603223560640732</v>
      </c>
      <c r="G20" s="78">
        <v>144825000.12</v>
      </c>
      <c r="H20" s="120">
        <f>H18-H19</f>
        <v>-2800000.120000005</v>
      </c>
      <c r="I20" s="77">
        <f aca="true" t="shared" si="4" ref="I20:I26">H20*100/D20</f>
        <v>-1.9714839781728601</v>
      </c>
      <c r="J20"/>
      <c r="K20"/>
      <c r="L20"/>
      <c r="M20"/>
      <c r="N20"/>
      <c r="O20"/>
      <c r="P20"/>
      <c r="Q20"/>
      <c r="R20" s="19"/>
      <c r="S20" s="19"/>
      <c r="T20" s="23"/>
      <c r="U20" s="22"/>
    </row>
    <row r="21" spans="1:21" ht="15">
      <c r="A21" s="85" t="s">
        <v>27</v>
      </c>
      <c r="B21" s="124" t="s">
        <v>11</v>
      </c>
      <c r="C21" s="127">
        <v>45654213.02</v>
      </c>
      <c r="D21" s="125">
        <v>54012228</v>
      </c>
      <c r="E21" s="82">
        <v>30334028.263333336</v>
      </c>
      <c r="F21" s="131">
        <f t="shared" si="3"/>
        <v>0.561614089745258</v>
      </c>
      <c r="G21" s="73">
        <v>54538301.53633187</v>
      </c>
      <c r="H21" s="119">
        <f>D21-G21</f>
        <v>-526073.5363318697</v>
      </c>
      <c r="I21" s="97">
        <f t="shared" si="4"/>
        <v>-0.9739896979103874</v>
      </c>
      <c r="J21" s="38"/>
      <c r="K21" s="38"/>
      <c r="L21" s="38"/>
      <c r="M21" s="38"/>
      <c r="N21" s="38"/>
      <c r="O21" s="38"/>
      <c r="P21" s="38"/>
      <c r="Q21" s="38"/>
      <c r="R21" s="19"/>
      <c r="S21" s="20" t="e">
        <f>L21/#REF!</f>
        <v>#REF!</v>
      </c>
      <c r="T21" s="21">
        <f>+Q21/C21-1</f>
        <v>-1</v>
      </c>
      <c r="U21" s="64" t="e">
        <f>+J21*#REF!/#REF!</f>
        <v>#REF!</v>
      </c>
    </row>
    <row r="22" spans="1:21" ht="15">
      <c r="A22" s="87"/>
      <c r="B22" s="10" t="s">
        <v>12</v>
      </c>
      <c r="C22" s="104">
        <v>2879782.41</v>
      </c>
      <c r="D22" s="125">
        <v>5014000</v>
      </c>
      <c r="E22" s="82">
        <v>1909953.05</v>
      </c>
      <c r="F22" s="109">
        <f t="shared" si="3"/>
        <v>0.38092402273633824</v>
      </c>
      <c r="G22" s="73">
        <v>4435263.539781187</v>
      </c>
      <c r="H22" s="119">
        <f>D22-G22</f>
        <v>578736.4602188133</v>
      </c>
      <c r="I22" s="43">
        <f t="shared" si="4"/>
        <v>11.54241045510198</v>
      </c>
      <c r="J22" s="38"/>
      <c r="K22" s="38"/>
      <c r="L22" s="38"/>
      <c r="M22" s="38"/>
      <c r="N22" s="38"/>
      <c r="O22" s="38"/>
      <c r="P22" s="38"/>
      <c r="Q22" s="38"/>
      <c r="R22" s="19"/>
      <c r="S22" s="19"/>
      <c r="T22" s="23">
        <f>+Q22/C22-1</f>
        <v>-1</v>
      </c>
      <c r="U22" s="64" t="e">
        <f>+J22*#REF!/#REF!</f>
        <v>#REF!</v>
      </c>
    </row>
    <row r="23" spans="1:21" ht="15">
      <c r="A23" s="10"/>
      <c r="B23" s="10" t="s">
        <v>13</v>
      </c>
      <c r="C23" s="104">
        <f>C21-C22</f>
        <v>42774430.61</v>
      </c>
      <c r="D23" s="125">
        <v>48998228</v>
      </c>
      <c r="E23" s="73">
        <v>28424075.21333333</v>
      </c>
      <c r="F23" s="109">
        <f t="shared" si="3"/>
        <v>0.5801041460791874</v>
      </c>
      <c r="G23" s="73">
        <v>50103037.99655068</v>
      </c>
      <c r="H23" s="119">
        <f>H21-H22</f>
        <v>-1104809.996550683</v>
      </c>
      <c r="I23" s="98">
        <f t="shared" si="4"/>
        <v>-2.254795819454293</v>
      </c>
      <c r="J23" s="38"/>
      <c r="K23" s="38"/>
      <c r="L23" s="38"/>
      <c r="M23" s="38"/>
      <c r="N23" s="38"/>
      <c r="O23" s="38"/>
      <c r="P23" s="38"/>
      <c r="Q23" s="38"/>
      <c r="R23" s="27"/>
      <c r="S23" s="27"/>
      <c r="T23" s="28">
        <f>+Q23/C23-1</f>
        <v>-1</v>
      </c>
      <c r="U23" s="25" t="e">
        <f>+U21-U22</f>
        <v>#REF!</v>
      </c>
    </row>
    <row r="24" spans="1:21" ht="15">
      <c r="A24" s="95" t="s">
        <v>42</v>
      </c>
      <c r="B24" s="59" t="s">
        <v>11</v>
      </c>
      <c r="C24" s="128"/>
      <c r="D24" s="126">
        <v>5768131</v>
      </c>
      <c r="E24" s="76">
        <v>2270318.9</v>
      </c>
      <c r="F24" s="111">
        <f t="shared" si="3"/>
        <v>0.39359697274559124</v>
      </c>
      <c r="G24" s="76">
        <v>5768130.960000002</v>
      </c>
      <c r="H24" s="122">
        <f>D24-G24</f>
        <v>0.039999998174607754</v>
      </c>
      <c r="I24" s="129">
        <f t="shared" si="4"/>
        <v>6.934654947089058E-07</v>
      </c>
      <c r="J24" s="38"/>
      <c r="K24" s="38"/>
      <c r="L24" s="38"/>
      <c r="M24" s="38"/>
      <c r="N24" s="38"/>
      <c r="O24" s="38"/>
      <c r="P24" s="38"/>
      <c r="Q24" s="38"/>
      <c r="R24" s="19"/>
      <c r="S24" s="19"/>
      <c r="T24" s="23"/>
      <c r="U24" s="64"/>
    </row>
    <row r="25" spans="1:21" ht="15">
      <c r="A25" s="87"/>
      <c r="B25" s="59" t="s">
        <v>12</v>
      </c>
      <c r="C25" s="128"/>
      <c r="D25" s="126">
        <v>1864000</v>
      </c>
      <c r="E25" s="76">
        <v>772207.79</v>
      </c>
      <c r="F25" s="111">
        <f t="shared" si="3"/>
        <v>0.4142745654506438</v>
      </c>
      <c r="G25" s="76">
        <v>1864000</v>
      </c>
      <c r="H25" s="122">
        <f>D25-G25</f>
        <v>0</v>
      </c>
      <c r="I25" s="129">
        <f t="shared" si="4"/>
        <v>0</v>
      </c>
      <c r="J25" s="38"/>
      <c r="K25" s="38"/>
      <c r="L25" s="38"/>
      <c r="M25" s="38"/>
      <c r="N25" s="38"/>
      <c r="O25" s="38"/>
      <c r="P25" s="38"/>
      <c r="Q25" s="38"/>
      <c r="R25" s="19"/>
      <c r="S25" s="19"/>
      <c r="T25" s="23"/>
      <c r="U25" s="64"/>
    </row>
    <row r="26" spans="1:21" ht="15">
      <c r="A26" s="87"/>
      <c r="B26" s="100" t="s">
        <v>13</v>
      </c>
      <c r="C26" s="130"/>
      <c r="D26" s="106">
        <v>3904131</v>
      </c>
      <c r="E26" s="78">
        <v>1498111.11</v>
      </c>
      <c r="F26" s="112">
        <f t="shared" si="3"/>
        <v>0.3837246009419254</v>
      </c>
      <c r="G26" s="78">
        <v>3904130.96</v>
      </c>
      <c r="H26" s="120">
        <f>H24-H25</f>
        <v>0.039999998174607754</v>
      </c>
      <c r="I26" s="77">
        <f t="shared" si="4"/>
        <v>1.0245557378737485E-06</v>
      </c>
      <c r="J26" s="38"/>
      <c r="K26" s="38"/>
      <c r="L26" s="38"/>
      <c r="M26" s="38"/>
      <c r="N26" s="38"/>
      <c r="O26" s="38"/>
      <c r="P26" s="38"/>
      <c r="Q26" s="38"/>
      <c r="R26" s="19"/>
      <c r="S26" s="19"/>
      <c r="T26" s="23"/>
      <c r="U26" s="64"/>
    </row>
    <row r="27" spans="1:21" ht="15.75">
      <c r="A27" s="85" t="s">
        <v>30</v>
      </c>
      <c r="B27" s="46" t="s">
        <v>11</v>
      </c>
      <c r="C27" s="125">
        <v>131457440.76</v>
      </c>
      <c r="D27" s="125">
        <v>132912202</v>
      </c>
      <c r="E27" s="82">
        <v>82199267.13</v>
      </c>
      <c r="F27" s="109">
        <f aca="true" t="shared" si="5" ref="F27:F41">+E27/D27</f>
        <v>0.6184478617696816</v>
      </c>
      <c r="G27" s="73">
        <v>140251982.15740004</v>
      </c>
      <c r="H27" s="119">
        <f>D27-G27</f>
        <v>-7339780.157400042</v>
      </c>
      <c r="I27" s="43">
        <f aca="true" t="shared" si="6" ref="I27:I41">H27*100/D27</f>
        <v>-5.522277147586526</v>
      </c>
      <c r="J27"/>
      <c r="K27"/>
      <c r="L27"/>
      <c r="M27"/>
      <c r="N27"/>
      <c r="O27"/>
      <c r="P27"/>
      <c r="Q27"/>
      <c r="R27" s="19"/>
      <c r="S27" s="20" t="e">
        <f>L27/#REF!</f>
        <v>#REF!</v>
      </c>
      <c r="T27" s="21">
        <f aca="true" t="shared" si="7" ref="T27:T32">+Q27/C27-1</f>
        <v>-1</v>
      </c>
      <c r="U27" s="22" t="e">
        <f>+J27*#REF!/#REF!</f>
        <v>#REF!</v>
      </c>
    </row>
    <row r="28" spans="1:21" ht="15.75">
      <c r="A28" s="87"/>
      <c r="B28" s="45" t="s">
        <v>12</v>
      </c>
      <c r="C28" s="125">
        <v>27055112.7</v>
      </c>
      <c r="D28" s="125">
        <v>29444667</v>
      </c>
      <c r="E28" s="82">
        <v>18787941.640000004</v>
      </c>
      <c r="F28" s="109">
        <f t="shared" si="5"/>
        <v>0.6380762139371454</v>
      </c>
      <c r="G28" s="73">
        <v>33387594.978499997</v>
      </c>
      <c r="H28" s="119">
        <f>D28-G28</f>
        <v>-3942927.9784999974</v>
      </c>
      <c r="I28" s="43">
        <f t="shared" si="6"/>
        <v>-13.390974937838479</v>
      </c>
      <c r="J28"/>
      <c r="K28"/>
      <c r="L28"/>
      <c r="M28"/>
      <c r="N28"/>
      <c r="O28"/>
      <c r="P28"/>
      <c r="Q28"/>
      <c r="R28" s="19"/>
      <c r="S28" s="19"/>
      <c r="T28" s="23">
        <f t="shared" si="7"/>
        <v>-1</v>
      </c>
      <c r="U28" s="22" t="e">
        <f>+J28*#REF!/#REF!</f>
        <v>#REF!</v>
      </c>
    </row>
    <row r="29" spans="1:21" ht="15.75">
      <c r="A29" s="88"/>
      <c r="B29" s="17" t="s">
        <v>13</v>
      </c>
      <c r="C29" s="24">
        <f>C27-C28</f>
        <v>104402328.06</v>
      </c>
      <c r="D29" s="24">
        <f>D27-D28</f>
        <v>103467535</v>
      </c>
      <c r="E29" s="74">
        <f>E27-E28</f>
        <v>63411325.489999995</v>
      </c>
      <c r="F29" s="110">
        <f t="shared" si="5"/>
        <v>0.6128620488542613</v>
      </c>
      <c r="G29" s="74">
        <f>G27-G28</f>
        <v>106864387.17890005</v>
      </c>
      <c r="H29" s="118">
        <f>H27-H28</f>
        <v>-3396852.1789000444</v>
      </c>
      <c r="I29" s="81">
        <f t="shared" si="6"/>
        <v>-3.2830125690150487</v>
      </c>
      <c r="J29"/>
      <c r="K29"/>
      <c r="L29"/>
      <c r="M29"/>
      <c r="N29"/>
      <c r="O29"/>
      <c r="P29"/>
      <c r="Q29"/>
      <c r="R29" s="27"/>
      <c r="S29" s="27"/>
      <c r="T29" s="28">
        <f t="shared" si="7"/>
        <v>-1</v>
      </c>
      <c r="U29" s="29" t="e">
        <f>+U27-U28</f>
        <v>#REF!</v>
      </c>
    </row>
    <row r="30" spans="1:21" s="15" customFormat="1" ht="15.75">
      <c r="A30" s="85" t="s">
        <v>31</v>
      </c>
      <c r="B30" s="46" t="s">
        <v>11</v>
      </c>
      <c r="C30" s="125">
        <v>1197929.9</v>
      </c>
      <c r="D30" s="125">
        <v>1314671</v>
      </c>
      <c r="E30" s="82">
        <v>728719.39</v>
      </c>
      <c r="F30" s="109">
        <f t="shared" si="5"/>
        <v>0.5542979117969439</v>
      </c>
      <c r="G30" s="73">
        <v>1285705</v>
      </c>
      <c r="H30" s="119">
        <f>D30-G30</f>
        <v>28966</v>
      </c>
      <c r="I30" s="43">
        <f t="shared" si="6"/>
        <v>2.203288883682686</v>
      </c>
      <c r="J30" s="49"/>
      <c r="K30" s="49"/>
      <c r="L30" s="49"/>
      <c r="M30" s="49"/>
      <c r="N30" s="49"/>
      <c r="O30" s="49"/>
      <c r="P30" s="49"/>
      <c r="Q30" s="49"/>
      <c r="R30" s="30"/>
      <c r="S30" s="31" t="e">
        <f>L30/#REF!</f>
        <v>#REF!</v>
      </c>
      <c r="T30" s="51">
        <f t="shared" si="7"/>
        <v>-1</v>
      </c>
      <c r="U30" s="22" t="e">
        <f>+J30*#REF!/#REF!</f>
        <v>#REF!</v>
      </c>
    </row>
    <row r="31" spans="1:21" s="15" customFormat="1" ht="15.75">
      <c r="A31" s="87"/>
      <c r="B31" s="45" t="s">
        <v>12</v>
      </c>
      <c r="C31" s="125">
        <v>286533.93</v>
      </c>
      <c r="D31" s="125">
        <v>239100</v>
      </c>
      <c r="E31" s="82">
        <v>64367.17</v>
      </c>
      <c r="F31" s="109">
        <f t="shared" si="5"/>
        <v>0.2692060644081974</v>
      </c>
      <c r="G31" s="73">
        <v>282000</v>
      </c>
      <c r="H31" s="119">
        <f>D31-G31</f>
        <v>-42900</v>
      </c>
      <c r="I31" s="43">
        <f t="shared" si="6"/>
        <v>-17.94228356336261</v>
      </c>
      <c r="J31" s="49"/>
      <c r="K31" s="49"/>
      <c r="L31" s="49"/>
      <c r="M31" s="49"/>
      <c r="N31" s="49"/>
      <c r="O31" s="49"/>
      <c r="P31" s="49"/>
      <c r="Q31" s="49"/>
      <c r="R31" s="30"/>
      <c r="S31" s="30"/>
      <c r="T31" s="53">
        <f t="shared" si="7"/>
        <v>-1</v>
      </c>
      <c r="U31" s="22" t="e">
        <f>+J31*#REF!/#REF!</f>
        <v>#REF!</v>
      </c>
    </row>
    <row r="32" spans="1:21" s="15" customFormat="1" ht="15.75">
      <c r="A32" s="88"/>
      <c r="B32" s="17" t="s">
        <v>13</v>
      </c>
      <c r="C32" s="24">
        <f>C30-C31</f>
        <v>911395.97</v>
      </c>
      <c r="D32" s="24">
        <f>D30-D31</f>
        <v>1075571</v>
      </c>
      <c r="E32" s="74">
        <f>E30-E31</f>
        <v>664352.22</v>
      </c>
      <c r="F32" s="110">
        <f t="shared" si="5"/>
        <v>0.6176739796814901</v>
      </c>
      <c r="G32" s="74">
        <f>G30-G31</f>
        <v>1003705</v>
      </c>
      <c r="H32" s="118">
        <f>H30-H31</f>
        <v>71866</v>
      </c>
      <c r="I32" s="81">
        <f t="shared" si="6"/>
        <v>6.681660253019094</v>
      </c>
      <c r="J32" s="49"/>
      <c r="K32" s="49"/>
      <c r="L32" s="49"/>
      <c r="M32" s="49"/>
      <c r="N32" s="49"/>
      <c r="O32" s="49"/>
      <c r="P32" s="49"/>
      <c r="Q32" s="49"/>
      <c r="R32" s="55"/>
      <c r="S32" s="55"/>
      <c r="T32" s="56">
        <f t="shared" si="7"/>
        <v>-1</v>
      </c>
      <c r="U32" s="29" t="e">
        <f>+U30-U31</f>
        <v>#REF!</v>
      </c>
    </row>
    <row r="33" spans="1:21" s="15" customFormat="1" ht="15.75">
      <c r="A33" s="87" t="s">
        <v>32</v>
      </c>
      <c r="B33" s="46" t="s">
        <v>11</v>
      </c>
      <c r="C33" s="125">
        <v>5842948.68</v>
      </c>
      <c r="D33" s="125">
        <v>6229311</v>
      </c>
      <c r="E33" s="82">
        <v>3395332.5858178195</v>
      </c>
      <c r="F33" s="109">
        <f t="shared" si="5"/>
        <v>0.5450574848193996</v>
      </c>
      <c r="G33" s="73">
        <v>5946715.656341317</v>
      </c>
      <c r="H33" s="119">
        <f>D33-G33</f>
        <v>282595.3436586829</v>
      </c>
      <c r="I33" s="43">
        <f t="shared" si="6"/>
        <v>4.536542543126886</v>
      </c>
      <c r="J33" s="49"/>
      <c r="K33" s="49"/>
      <c r="L33" s="49"/>
      <c r="M33" s="49"/>
      <c r="N33" s="49"/>
      <c r="O33" s="49"/>
      <c r="P33" s="49"/>
      <c r="Q33" s="49"/>
      <c r="R33" s="30"/>
      <c r="S33" s="30"/>
      <c r="T33" s="53"/>
      <c r="U33" s="22"/>
    </row>
    <row r="34" spans="1:21" s="15" customFormat="1" ht="15.75">
      <c r="A34" s="86"/>
      <c r="B34" s="45" t="s">
        <v>12</v>
      </c>
      <c r="C34" s="125">
        <v>5435543.41</v>
      </c>
      <c r="D34" s="125">
        <v>6083400</v>
      </c>
      <c r="E34" s="82">
        <v>3423207.2</v>
      </c>
      <c r="F34" s="109">
        <f t="shared" si="5"/>
        <v>0.5627128250649308</v>
      </c>
      <c r="G34" s="73">
        <v>5776156.82240542</v>
      </c>
      <c r="H34" s="119">
        <f>D34-G34</f>
        <v>307243.17759457976</v>
      </c>
      <c r="I34" s="43">
        <f t="shared" si="6"/>
        <v>5.050517434240388</v>
      </c>
      <c r="J34" s="49"/>
      <c r="K34" s="49"/>
      <c r="L34" s="49"/>
      <c r="M34" s="49"/>
      <c r="N34" s="49"/>
      <c r="O34" s="49"/>
      <c r="P34" s="49"/>
      <c r="Q34" s="49"/>
      <c r="R34" s="30"/>
      <c r="S34" s="30"/>
      <c r="T34" s="53"/>
      <c r="U34" s="22"/>
    </row>
    <row r="35" spans="1:21" s="15" customFormat="1" ht="15.75">
      <c r="A35" s="93"/>
      <c r="B35" s="17" t="s">
        <v>13</v>
      </c>
      <c r="C35" s="24">
        <f>C33-C34</f>
        <v>407405.26999999955</v>
      </c>
      <c r="D35" s="24">
        <f>D33-D34</f>
        <v>145911</v>
      </c>
      <c r="E35" s="74">
        <v>-27874.614182180725</v>
      </c>
      <c r="F35" s="110">
        <f t="shared" si="5"/>
        <v>-0.1910384699041246</v>
      </c>
      <c r="G35" s="74">
        <v>170558.83393589687</v>
      </c>
      <c r="H35" s="118">
        <f>H33-H34</f>
        <v>-24647.833935896866</v>
      </c>
      <c r="I35" s="81">
        <f t="shared" si="6"/>
        <v>-16.892375445235018</v>
      </c>
      <c r="J35" s="49"/>
      <c r="K35" s="49"/>
      <c r="L35" s="49"/>
      <c r="M35" s="49"/>
      <c r="N35" s="49"/>
      <c r="O35" s="49"/>
      <c r="P35" s="49"/>
      <c r="Q35" s="49"/>
      <c r="R35" s="30"/>
      <c r="S35" s="30"/>
      <c r="T35" s="53"/>
      <c r="U35" s="22"/>
    </row>
    <row r="36" spans="1:21" s="15" customFormat="1" ht="15.75">
      <c r="A36" s="135" t="s">
        <v>35</v>
      </c>
      <c r="B36" s="136" t="s">
        <v>11</v>
      </c>
      <c r="C36" s="137">
        <v>68201064.03</v>
      </c>
      <c r="D36" s="137">
        <v>66969417</v>
      </c>
      <c r="E36" s="138">
        <v>41348066.440000005</v>
      </c>
      <c r="F36" s="139">
        <f t="shared" si="5"/>
        <v>0.6174171478900586</v>
      </c>
      <c r="G36" s="140">
        <v>69769921.6368</v>
      </c>
      <c r="H36" s="141">
        <f>D36-G36</f>
        <v>-2800504.636800006</v>
      </c>
      <c r="I36" s="142">
        <f t="shared" si="6"/>
        <v>-4.181766487231038</v>
      </c>
      <c r="J36" s="49"/>
      <c r="K36" s="49"/>
      <c r="L36" s="49"/>
      <c r="M36" s="49"/>
      <c r="N36" s="49"/>
      <c r="O36" s="49"/>
      <c r="P36" s="49"/>
      <c r="Q36" s="49"/>
      <c r="R36" s="30"/>
      <c r="S36" s="31" t="e">
        <f>L36/#REF!</f>
        <v>#REF!</v>
      </c>
      <c r="T36" s="51">
        <f>+Q36/C36-1</f>
        <v>-1</v>
      </c>
      <c r="U36" s="22" t="e">
        <f>+J36*#REF!/#REF!</f>
        <v>#REF!</v>
      </c>
    </row>
    <row r="37" spans="1:21" s="15" customFormat="1" ht="15.75">
      <c r="A37" s="143" t="s">
        <v>25</v>
      </c>
      <c r="B37" s="144" t="s">
        <v>12</v>
      </c>
      <c r="C37" s="137">
        <v>8064664.23</v>
      </c>
      <c r="D37" s="137">
        <v>8421034</v>
      </c>
      <c r="E37" s="137">
        <v>5041855.18</v>
      </c>
      <c r="F37" s="145">
        <f t="shared" si="5"/>
        <v>0.5987216272966004</v>
      </c>
      <c r="G37" s="137">
        <v>8121812.206899999</v>
      </c>
      <c r="H37" s="141">
        <f>D37-G37</f>
        <v>299221.7931000013</v>
      </c>
      <c r="I37" s="142">
        <f t="shared" si="6"/>
        <v>3.5532666546649887</v>
      </c>
      <c r="J37" s="49"/>
      <c r="K37" s="49"/>
      <c r="L37" s="49"/>
      <c r="M37" s="49"/>
      <c r="N37" s="49"/>
      <c r="O37" s="49"/>
      <c r="P37" s="49"/>
      <c r="Q37" s="49"/>
      <c r="R37" s="30"/>
      <c r="S37" s="31"/>
      <c r="T37" s="53">
        <f>+Q37/C37-1</f>
        <v>-1</v>
      </c>
      <c r="U37" s="22" t="e">
        <f>+J37*#REF!/#REF!</f>
        <v>#REF!</v>
      </c>
    </row>
    <row r="38" spans="1:21" s="15" customFormat="1" ht="15.75">
      <c r="A38" s="146"/>
      <c r="B38" s="147" t="s">
        <v>13</v>
      </c>
      <c r="C38" s="148">
        <f>C36-C37</f>
        <v>60136399.8</v>
      </c>
      <c r="D38" s="148">
        <f>D36-D37</f>
        <v>58548383</v>
      </c>
      <c r="E38" s="149">
        <f>E36-E37</f>
        <v>36306211.260000005</v>
      </c>
      <c r="F38" s="150">
        <f t="shared" si="5"/>
        <v>0.6201061310267101</v>
      </c>
      <c r="G38" s="149">
        <f>G36-G37</f>
        <v>61648109.429900005</v>
      </c>
      <c r="H38" s="151">
        <f>H36-H37</f>
        <v>-3099726.4299000073</v>
      </c>
      <c r="I38" s="152">
        <f t="shared" si="6"/>
        <v>-5.294298955959223</v>
      </c>
      <c r="J38" s="49"/>
      <c r="K38" s="49"/>
      <c r="L38" s="49"/>
      <c r="M38" s="49"/>
      <c r="N38" s="49"/>
      <c r="O38" s="49"/>
      <c r="P38" s="49"/>
      <c r="Q38" s="49"/>
      <c r="R38" s="55"/>
      <c r="S38" s="55"/>
      <c r="T38" s="56">
        <f>+Q38/C38-1</f>
        <v>-1</v>
      </c>
      <c r="U38" s="29" t="e">
        <f>+U36-U37</f>
        <v>#REF!</v>
      </c>
    </row>
    <row r="39" spans="1:21" s="58" customFormat="1" ht="15.75">
      <c r="A39" s="94" t="s">
        <v>34</v>
      </c>
      <c r="B39" s="89" t="s">
        <v>11</v>
      </c>
      <c r="C39" s="105">
        <f aca="true" t="shared" si="8" ref="C39:E40">C6+C9+C12+C15+C21+C27+C30+C33+C36</f>
        <v>634210039.1299999</v>
      </c>
      <c r="D39" s="105">
        <f>D6+D9+D12+D15+D21+D27+D30+D33</f>
        <v>575216313.3199999</v>
      </c>
      <c r="E39" s="101">
        <f t="shared" si="8"/>
        <v>387565823.9199763</v>
      </c>
      <c r="F39" s="113">
        <f t="shared" si="5"/>
        <v>0.6737740480325506</v>
      </c>
      <c r="G39" s="101">
        <f>G6+G9+G12+G15+G21+G27+G30+G33</f>
        <v>592144762.6582755</v>
      </c>
      <c r="H39" s="105">
        <f>D39-G39</f>
        <v>-16928449.33827555</v>
      </c>
      <c r="I39" s="102">
        <f t="shared" si="6"/>
        <v>-2.9429710086921763</v>
      </c>
      <c r="J39" s="35"/>
      <c r="K39" s="57"/>
      <c r="L39" s="57"/>
      <c r="M39" s="57"/>
      <c r="N39" s="57"/>
      <c r="O39" s="57"/>
      <c r="P39" s="57"/>
      <c r="Q39" s="57"/>
      <c r="R39" s="60"/>
      <c r="S39" s="60"/>
      <c r="T39" s="61"/>
      <c r="U39" s="62"/>
    </row>
    <row r="40" spans="1:21" s="58" customFormat="1" ht="15.75">
      <c r="A40" s="86" t="s">
        <v>33</v>
      </c>
      <c r="B40" s="48" t="s">
        <v>12</v>
      </c>
      <c r="C40" s="105">
        <f t="shared" si="8"/>
        <v>81048843.02000001</v>
      </c>
      <c r="D40" s="105">
        <f>D7+D10+D13+D16+D22+D28+D31+D34</f>
        <v>74260820</v>
      </c>
      <c r="E40" s="101">
        <f t="shared" si="8"/>
        <v>50182462.77000001</v>
      </c>
      <c r="F40" s="113">
        <f t="shared" si="5"/>
        <v>0.6757596101147282</v>
      </c>
      <c r="G40" s="101">
        <f>G7+G10+G13+G16+G22+G28+G31+G34</f>
        <v>81573583.1307255</v>
      </c>
      <c r="H40" s="105">
        <f>D40-G40</f>
        <v>-7312763.130725503</v>
      </c>
      <c r="I40" s="102">
        <f t="shared" si="6"/>
        <v>-9.847404231094544</v>
      </c>
      <c r="J40" s="35"/>
      <c r="K40" s="57"/>
      <c r="L40" s="57"/>
      <c r="M40" s="57"/>
      <c r="N40" s="57"/>
      <c r="O40" s="57"/>
      <c r="P40" s="57"/>
      <c r="Q40" s="57"/>
      <c r="R40" s="63"/>
      <c r="S40" s="63"/>
      <c r="T40" s="61"/>
      <c r="U40" s="62"/>
    </row>
    <row r="41" spans="1:21" s="58" customFormat="1" ht="15.75">
      <c r="A41" s="93"/>
      <c r="B41" s="54" t="s">
        <v>13</v>
      </c>
      <c r="C41" s="55">
        <f>C39-C40</f>
        <v>553161196.1099999</v>
      </c>
      <c r="D41" s="55">
        <f>D39-D40</f>
        <v>500955493.31999993</v>
      </c>
      <c r="E41" s="75">
        <f>E39-E40</f>
        <v>337383361.14997625</v>
      </c>
      <c r="F41" s="114">
        <f t="shared" si="5"/>
        <v>0.6734797115688335</v>
      </c>
      <c r="G41" s="75">
        <f>G39-G40</f>
        <v>510571179.52755</v>
      </c>
      <c r="H41" s="121">
        <f>H39-H40</f>
        <v>-9615686.207550049</v>
      </c>
      <c r="I41" s="103">
        <f t="shared" si="6"/>
        <v>-1.9194691615863266</v>
      </c>
      <c r="J41" s="70"/>
      <c r="K41" s="57"/>
      <c r="L41" s="57"/>
      <c r="M41" s="57"/>
      <c r="N41" s="57"/>
      <c r="O41" s="57"/>
      <c r="P41" s="57"/>
      <c r="Q41" s="57"/>
      <c r="R41" s="63"/>
      <c r="S41" s="63"/>
      <c r="T41" s="61"/>
      <c r="U41" s="62"/>
    </row>
    <row r="42" spans="1:21" ht="15">
      <c r="A42" s="38"/>
      <c r="B42" s="38"/>
      <c r="C42" s="35"/>
      <c r="D42" s="65"/>
      <c r="E42" s="35"/>
      <c r="F42" s="35"/>
      <c r="G42" s="35"/>
      <c r="H42" s="35"/>
      <c r="I42" s="68"/>
      <c r="J42"/>
      <c r="K42"/>
      <c r="L42"/>
      <c r="M42"/>
      <c r="N42"/>
      <c r="O42"/>
      <c r="P42"/>
      <c r="Q42"/>
      <c r="R42" s="37"/>
      <c r="S42" s="37"/>
      <c r="T42" s="39"/>
      <c r="U42" s="36"/>
    </row>
    <row r="43" spans="1:21" ht="15">
      <c r="A43" s="40"/>
      <c r="B43" s="40"/>
      <c r="C43" s="35"/>
      <c r="D43" s="71"/>
      <c r="E43" s="35"/>
      <c r="F43" s="35"/>
      <c r="G43" s="35"/>
      <c r="H43" s="35"/>
      <c r="I43" s="69"/>
      <c r="J43"/>
      <c r="K43"/>
      <c r="L43"/>
      <c r="M43"/>
      <c r="N43"/>
      <c r="O43"/>
      <c r="P43"/>
      <c r="Q43"/>
      <c r="R43" s="37"/>
      <c r="S43" s="37"/>
      <c r="T43" s="2"/>
      <c r="U43" s="36"/>
    </row>
    <row r="44" spans="1:20" ht="17.25" customHeight="1">
      <c r="A44" s="107"/>
      <c r="B44" s="40"/>
      <c r="C44" s="35"/>
      <c r="D44" s="66"/>
      <c r="E44" s="35"/>
      <c r="F44" s="35"/>
      <c r="G44" s="35"/>
      <c r="H44" s="35"/>
      <c r="I44" s="42"/>
      <c r="J44"/>
      <c r="K44"/>
      <c r="L44"/>
      <c r="M44"/>
      <c r="N44"/>
      <c r="O44"/>
      <c r="P44"/>
      <c r="Q44"/>
      <c r="R44" s="32"/>
      <c r="S44" s="32"/>
      <c r="T44" s="32"/>
    </row>
    <row r="45" spans="1:20" ht="15">
      <c r="A45" s="40"/>
      <c r="B45" s="37"/>
      <c r="C45" s="37"/>
      <c r="D45" s="66"/>
      <c r="E45" s="67"/>
      <c r="F45" s="67"/>
      <c r="G45" s="67"/>
      <c r="H45" s="34"/>
      <c r="I45" s="42"/>
      <c r="J45"/>
      <c r="K45"/>
      <c r="L45"/>
      <c r="M45"/>
      <c r="N45"/>
      <c r="O45"/>
      <c r="P45"/>
      <c r="Q45"/>
      <c r="R45" s="32"/>
      <c r="S45" s="32"/>
      <c r="T45" s="32"/>
    </row>
    <row r="46" spans="1:20" ht="15">
      <c r="A46" s="40"/>
      <c r="B46" s="37"/>
      <c r="C46" s="37"/>
      <c r="D46" s="66"/>
      <c r="E46" s="67"/>
      <c r="F46" s="67"/>
      <c r="G46" s="67"/>
      <c r="H46" s="34"/>
      <c r="I46" s="42"/>
      <c r="J46"/>
      <c r="K46"/>
      <c r="L46"/>
      <c r="M46"/>
      <c r="N46"/>
      <c r="O46"/>
      <c r="P46"/>
      <c r="Q46"/>
      <c r="R46" s="32"/>
      <c r="S46" s="32"/>
      <c r="T46" s="32"/>
    </row>
    <row r="47" spans="1:20" ht="15">
      <c r="A47" s="40"/>
      <c r="B47" s="37"/>
      <c r="C47" s="37"/>
      <c r="D47" s="66"/>
      <c r="E47" s="67"/>
      <c r="F47" s="67"/>
      <c r="G47" s="67"/>
      <c r="H47" s="34"/>
      <c r="I47" s="42"/>
      <c r="J47"/>
      <c r="K47"/>
      <c r="L47"/>
      <c r="M47"/>
      <c r="N47"/>
      <c r="O47"/>
      <c r="P47"/>
      <c r="Q47"/>
      <c r="R47" s="32"/>
      <c r="S47" s="32"/>
      <c r="T47" s="32"/>
    </row>
    <row r="48" spans="1:20" ht="15">
      <c r="A48" s="40"/>
      <c r="B48" s="37"/>
      <c r="C48" s="47"/>
      <c r="D48" s="41"/>
      <c r="E48" s="34"/>
      <c r="F48" s="34"/>
      <c r="G48" s="34"/>
      <c r="H48" s="34"/>
      <c r="I48" s="42"/>
      <c r="J48"/>
      <c r="K48"/>
      <c r="L48"/>
      <c r="M48"/>
      <c r="N48"/>
      <c r="O48"/>
      <c r="P48"/>
      <c r="Q48"/>
      <c r="R48" s="32"/>
      <c r="S48" s="32"/>
      <c r="T48" s="32"/>
    </row>
    <row r="49" spans="1:20" ht="15">
      <c r="A49" s="40"/>
      <c r="B49" s="37"/>
      <c r="C49" s="37"/>
      <c r="D49" s="41"/>
      <c r="E49" s="115"/>
      <c r="F49" s="34"/>
      <c r="G49" s="34">
        <v>0</v>
      </c>
      <c r="H49" s="34"/>
      <c r="I49" s="42"/>
      <c r="J49"/>
      <c r="K49"/>
      <c r="L49"/>
      <c r="M49"/>
      <c r="N49"/>
      <c r="O49"/>
      <c r="P49"/>
      <c r="Q49"/>
      <c r="R49" s="32"/>
      <c r="S49" s="32"/>
      <c r="T49" s="32"/>
    </row>
    <row r="50" spans="1:20" ht="15">
      <c r="A50" s="40"/>
      <c r="B50" s="37"/>
      <c r="C50" s="37"/>
      <c r="D50" s="41"/>
      <c r="E50" s="34"/>
      <c r="F50" s="34"/>
      <c r="G50" s="34"/>
      <c r="H50" s="34"/>
      <c r="I50" s="42"/>
      <c r="J50"/>
      <c r="K50"/>
      <c r="L50"/>
      <c r="M50"/>
      <c r="N50"/>
      <c r="O50"/>
      <c r="P50"/>
      <c r="Q50"/>
      <c r="R50" s="32"/>
      <c r="S50" s="32"/>
      <c r="T50" s="32"/>
    </row>
    <row r="51" spans="1:20" ht="15">
      <c r="A51" s="40"/>
      <c r="B51" s="37"/>
      <c r="C51" s="37"/>
      <c r="D51" s="41"/>
      <c r="E51" s="34"/>
      <c r="F51" s="34"/>
      <c r="G51" s="34"/>
      <c r="H51" s="34"/>
      <c r="I51" s="42"/>
      <c r="J51"/>
      <c r="K51"/>
      <c r="L51"/>
      <c r="M51"/>
      <c r="N51"/>
      <c r="O51"/>
      <c r="P51"/>
      <c r="Q51"/>
      <c r="R51" s="32"/>
      <c r="S51" s="32"/>
      <c r="T51" s="32"/>
    </row>
    <row r="52" spans="1:20" ht="15">
      <c r="A52" s="40"/>
      <c r="B52" s="37"/>
      <c r="C52" s="37"/>
      <c r="D52" s="41"/>
      <c r="E52" s="34"/>
      <c r="F52" s="34"/>
      <c r="G52" s="34"/>
      <c r="H52" s="34"/>
      <c r="I52" s="42"/>
      <c r="J52"/>
      <c r="K52"/>
      <c r="L52"/>
      <c r="M52"/>
      <c r="N52"/>
      <c r="O52"/>
      <c r="P52"/>
      <c r="Q52"/>
      <c r="R52" s="32"/>
      <c r="S52" s="32"/>
      <c r="T52" s="32"/>
    </row>
    <row r="53" spans="1:20" ht="15">
      <c r="A53" s="40"/>
      <c r="B53" s="37"/>
      <c r="C53" s="37"/>
      <c r="D53" s="41"/>
      <c r="E53" s="34"/>
      <c r="F53" s="34"/>
      <c r="G53" s="34"/>
      <c r="H53" s="34"/>
      <c r="I53" s="42"/>
      <c r="J53"/>
      <c r="K53"/>
      <c r="L53"/>
      <c r="M53"/>
      <c r="N53"/>
      <c r="O53"/>
      <c r="P53"/>
      <c r="Q53"/>
      <c r="R53" s="32"/>
      <c r="S53" s="32"/>
      <c r="T53" s="32"/>
    </row>
    <row r="54" spans="1:20" ht="15">
      <c r="A54" s="40"/>
      <c r="B54" s="37"/>
      <c r="C54" s="37"/>
      <c r="D54" s="37"/>
      <c r="E54" s="34"/>
      <c r="F54" s="34"/>
      <c r="G54" s="34"/>
      <c r="H54" s="34"/>
      <c r="I54" s="42"/>
      <c r="J54"/>
      <c r="K54"/>
      <c r="L54"/>
      <c r="M54"/>
      <c r="N54"/>
      <c r="O54"/>
      <c r="P54"/>
      <c r="Q54"/>
      <c r="R54" s="32"/>
      <c r="S54" s="32"/>
      <c r="T54" s="32"/>
    </row>
    <row r="55" spans="1:20" ht="10.5" customHeight="1">
      <c r="A55" s="40"/>
      <c r="B55" s="37"/>
      <c r="C55" s="37"/>
      <c r="D55" s="37"/>
      <c r="E55" s="34"/>
      <c r="F55" s="34"/>
      <c r="G55" s="34"/>
      <c r="H55" s="34"/>
      <c r="I55" s="42"/>
      <c r="J55"/>
      <c r="K55"/>
      <c r="L55"/>
      <c r="M55"/>
      <c r="N55"/>
      <c r="O55"/>
      <c r="P55"/>
      <c r="Q55"/>
      <c r="R55" s="32"/>
      <c r="S55" s="32"/>
      <c r="T55" s="32"/>
    </row>
    <row r="56" spans="1:19" ht="15" hidden="1">
      <c r="A56" s="40"/>
      <c r="B56" s="37"/>
      <c r="C56" s="37"/>
      <c r="D56" s="37"/>
      <c r="E56" s="34"/>
      <c r="F56" s="34"/>
      <c r="G56" s="34"/>
      <c r="H56" s="34"/>
      <c r="I56" s="42"/>
      <c r="J56"/>
      <c r="K56"/>
      <c r="L56"/>
      <c r="M56"/>
      <c r="N56"/>
      <c r="O56"/>
      <c r="P56"/>
      <c r="Q56"/>
      <c r="R56" s="32"/>
      <c r="S56" s="32"/>
    </row>
    <row r="57" spans="1:14" ht="15">
      <c r="A57" s="10"/>
      <c r="B57" s="10"/>
      <c r="C57" s="10"/>
      <c r="D57" s="10"/>
      <c r="E57" s="10"/>
      <c r="F57" s="10"/>
      <c r="G57" s="10"/>
      <c r="H57"/>
      <c r="I57"/>
      <c r="J57"/>
      <c r="K57"/>
      <c r="L57"/>
      <c r="M57"/>
      <c r="N57"/>
    </row>
    <row r="58" spans="1:14" ht="15">
      <c r="A58" s="10"/>
      <c r="B58" s="10"/>
      <c r="C58" s="10"/>
      <c r="D58" s="10"/>
      <c r="E58" s="10"/>
      <c r="F58" s="10"/>
      <c r="G58" s="10"/>
      <c r="H58"/>
      <c r="I58"/>
      <c r="J58"/>
      <c r="K58"/>
      <c r="L58"/>
      <c r="M58"/>
      <c r="N58"/>
    </row>
    <row r="59" spans="1:14" ht="15">
      <c r="A59" s="10"/>
      <c r="B59" s="10"/>
      <c r="C59" s="10"/>
      <c r="D59" s="10"/>
      <c r="E59" s="10"/>
      <c r="F59" s="10"/>
      <c r="G59" s="10"/>
      <c r="H59"/>
      <c r="I59"/>
      <c r="J59"/>
      <c r="K59"/>
      <c r="L59"/>
      <c r="M59"/>
      <c r="N59"/>
    </row>
    <row r="60" spans="1:14" ht="15">
      <c r="A60" s="10"/>
      <c r="B60" s="10"/>
      <c r="C60" s="10"/>
      <c r="D60" s="10"/>
      <c r="E60" s="10"/>
      <c r="F60" s="10"/>
      <c r="G60" s="10"/>
      <c r="H60"/>
      <c r="I60"/>
      <c r="J60"/>
      <c r="K60"/>
      <c r="L60"/>
      <c r="M60"/>
      <c r="N60"/>
    </row>
    <row r="61" spans="1:14" ht="15">
      <c r="A61" s="10"/>
      <c r="B61" s="10"/>
      <c r="C61" s="10"/>
      <c r="D61" s="10"/>
      <c r="E61" s="10"/>
      <c r="F61" s="10"/>
      <c r="G61" s="10"/>
      <c r="H61"/>
      <c r="I61"/>
      <c r="J61"/>
      <c r="K61"/>
      <c r="L61"/>
      <c r="M61"/>
      <c r="N61"/>
    </row>
    <row r="62" spans="1:14" ht="15">
      <c r="A62" s="10"/>
      <c r="B62" s="10"/>
      <c r="C62" s="10"/>
      <c r="D62" s="10"/>
      <c r="E62" s="10"/>
      <c r="F62" s="10"/>
      <c r="G62" s="10"/>
      <c r="H62"/>
      <c r="I62"/>
      <c r="J62"/>
      <c r="K62"/>
      <c r="L62"/>
      <c r="M62"/>
      <c r="N62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ht="15">
      <c r="B247" s="10"/>
    </row>
    <row r="248" ht="15">
      <c r="B248" s="10"/>
    </row>
    <row r="249" spans="3:20" ht="1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3:20" ht="15">
      <c r="C250" s="32"/>
      <c r="D250" s="32"/>
      <c r="E250" s="32"/>
      <c r="F250" s="32"/>
      <c r="G250" s="32"/>
      <c r="H250" s="32"/>
      <c r="I250" s="32"/>
      <c r="J250" s="32" t="e">
        <f>#REF!*1.0415</f>
        <v>#REF!</v>
      </c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3:20" ht="1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3:20" ht="1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3:20" ht="1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3:20" ht="1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3:20" ht="1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3:20" ht="1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2:20" ht="15">
      <c r="B257" s="1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2:20" ht="15">
      <c r="B258" s="10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2:20" ht="15">
      <c r="B259" s="10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2:20" ht="15">
      <c r="B260" s="10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2:20" ht="15">
      <c r="B261" s="1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2:20" ht="15">
      <c r="B262" s="10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2:20" ht="15">
      <c r="B263" s="10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2:20" ht="15">
      <c r="B264" s="10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2:20" ht="15">
      <c r="B265" s="10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2:20" ht="15">
      <c r="B266" s="10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2:20" ht="15">
      <c r="B267" s="10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2:20" ht="15">
      <c r="B268" s="10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2:20" ht="15">
      <c r="B269" s="10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2:20" ht="15">
      <c r="B270" s="10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2:20" ht="15">
      <c r="B271" s="10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2:20" ht="15">
      <c r="B272" s="10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2:20" ht="15">
      <c r="B273" s="10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2:20" ht="15">
      <c r="B274" s="10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2:20" ht="15">
      <c r="B275" s="10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2:20" ht="15">
      <c r="B276" s="10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2:20" ht="15">
      <c r="B277" s="10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2:20" ht="15">
      <c r="B278" s="10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2:20" ht="15">
      <c r="B279" s="10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2:20" ht="15">
      <c r="B280" s="10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2:20" ht="15">
      <c r="B281" s="10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2:20" ht="15">
      <c r="B282" s="10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2:20" ht="15">
      <c r="B283" s="10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  <row r="325" ht="15">
      <c r="B325" s="10"/>
    </row>
    <row r="326" ht="15">
      <c r="B326" s="10"/>
    </row>
    <row r="327" ht="15">
      <c r="B327" s="10"/>
    </row>
    <row r="328" ht="15">
      <c r="B328" s="10"/>
    </row>
    <row r="329" ht="15">
      <c r="B329" s="10"/>
    </row>
    <row r="330" ht="15">
      <c r="B330" s="10"/>
    </row>
    <row r="331" ht="15">
      <c r="B331" s="10"/>
    </row>
    <row r="332" ht="15">
      <c r="B332" s="10"/>
    </row>
    <row r="333" ht="15">
      <c r="B333" s="10"/>
    </row>
    <row r="334" ht="15">
      <c r="B334" s="10"/>
    </row>
    <row r="335" ht="15">
      <c r="B335" s="10"/>
    </row>
    <row r="336" ht="15">
      <c r="B336" s="10"/>
    </row>
    <row r="337" ht="15">
      <c r="B337" s="10"/>
    </row>
    <row r="338" ht="15">
      <c r="B338" s="10"/>
    </row>
    <row r="339" ht="15">
      <c r="B339" s="10"/>
    </row>
    <row r="340" ht="15">
      <c r="B340" s="10"/>
    </row>
    <row r="341" ht="15">
      <c r="B341" s="10"/>
    </row>
    <row r="342" ht="15">
      <c r="B342" s="10"/>
    </row>
    <row r="343" ht="15">
      <c r="B343" s="10"/>
    </row>
    <row r="344" ht="15">
      <c r="B344" s="10"/>
    </row>
    <row r="345" ht="15">
      <c r="B345" s="10"/>
    </row>
    <row r="346" ht="15">
      <c r="B346" s="10"/>
    </row>
    <row r="347" ht="15">
      <c r="B347" s="10"/>
    </row>
    <row r="348" ht="15">
      <c r="B348" s="10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ht="15">
      <c r="B358" s="10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ht="15">
      <c r="B374" s="10"/>
    </row>
    <row r="375" ht="15">
      <c r="B375" s="10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  <row r="652" ht="15">
      <c r="B652" s="10"/>
    </row>
    <row r="653" ht="15">
      <c r="B653" s="10"/>
    </row>
    <row r="654" ht="15">
      <c r="B654" s="10"/>
    </row>
    <row r="655" ht="15">
      <c r="B655" s="10"/>
    </row>
    <row r="656" ht="15">
      <c r="B656" s="10"/>
    </row>
    <row r="657" ht="15">
      <c r="B657" s="10"/>
    </row>
    <row r="658" ht="15">
      <c r="B658" s="10"/>
    </row>
    <row r="659" ht="15">
      <c r="B659" s="10"/>
    </row>
    <row r="660" ht="15">
      <c r="B660" s="10"/>
    </row>
    <row r="661" ht="15">
      <c r="B661" s="10"/>
    </row>
    <row r="662" ht="15">
      <c r="B662" s="10"/>
    </row>
    <row r="663" ht="15">
      <c r="B663" s="10"/>
    </row>
    <row r="664" ht="15">
      <c r="B664" s="10"/>
    </row>
    <row r="665" ht="15">
      <c r="B665" s="10"/>
    </row>
    <row r="666" ht="15">
      <c r="B666" s="10"/>
    </row>
    <row r="667" ht="15">
      <c r="B667" s="10"/>
    </row>
    <row r="668" ht="15">
      <c r="B668" s="10"/>
    </row>
    <row r="669" ht="15">
      <c r="B669" s="10"/>
    </row>
    <row r="670" ht="15">
      <c r="B670" s="10"/>
    </row>
    <row r="671" ht="15">
      <c r="B671" s="10"/>
    </row>
    <row r="672" ht="15">
      <c r="B672" s="10"/>
    </row>
    <row r="673" ht="15">
      <c r="B673" s="10"/>
    </row>
    <row r="674" ht="15">
      <c r="B674" s="10"/>
    </row>
    <row r="675" ht="15">
      <c r="B675" s="10"/>
    </row>
    <row r="676" ht="15">
      <c r="B676" s="10"/>
    </row>
    <row r="677" ht="15">
      <c r="B677" s="10"/>
    </row>
    <row r="678" ht="15">
      <c r="B678" s="10"/>
    </row>
    <row r="679" ht="15">
      <c r="B679" s="10"/>
    </row>
    <row r="680" ht="15">
      <c r="B680" s="10"/>
    </row>
    <row r="681" ht="15">
      <c r="B681" s="10"/>
    </row>
    <row r="682" ht="15">
      <c r="B682" s="10"/>
    </row>
    <row r="683" ht="15">
      <c r="B683" s="10"/>
    </row>
    <row r="684" ht="15">
      <c r="B684" s="10"/>
    </row>
    <row r="685" ht="15">
      <c r="B685" s="10"/>
    </row>
    <row r="686" ht="15">
      <c r="B686" s="10"/>
    </row>
    <row r="687" ht="15">
      <c r="B687" s="10"/>
    </row>
    <row r="688" ht="15">
      <c r="B688" s="10"/>
    </row>
    <row r="689" ht="15">
      <c r="B689" s="10"/>
    </row>
    <row r="690" ht="15">
      <c r="B690" s="10"/>
    </row>
    <row r="691" ht="15">
      <c r="B691" s="10"/>
    </row>
    <row r="692" ht="15">
      <c r="B692" s="10"/>
    </row>
    <row r="693" ht="15">
      <c r="B693" s="10"/>
    </row>
    <row r="694" ht="15">
      <c r="B694" s="10"/>
    </row>
    <row r="695" ht="15">
      <c r="B695" s="10"/>
    </row>
    <row r="696" ht="15">
      <c r="B696" s="10"/>
    </row>
    <row r="697" ht="15">
      <c r="B697" s="10"/>
    </row>
    <row r="698" ht="15">
      <c r="B698" s="10"/>
    </row>
    <row r="699" ht="15">
      <c r="B699" s="10"/>
    </row>
    <row r="700" ht="15">
      <c r="B700" s="10"/>
    </row>
    <row r="701" ht="15">
      <c r="B701" s="10"/>
    </row>
    <row r="702" ht="15">
      <c r="B702" s="10"/>
    </row>
    <row r="703" ht="15">
      <c r="B703" s="10"/>
    </row>
    <row r="704" ht="15">
      <c r="B704" s="10"/>
    </row>
    <row r="705" ht="15">
      <c r="B705" s="10"/>
    </row>
    <row r="706" ht="15">
      <c r="B706" s="10"/>
    </row>
    <row r="707" ht="15">
      <c r="B707" s="10"/>
    </row>
    <row r="708" ht="15">
      <c r="B708" s="10"/>
    </row>
    <row r="709" ht="15">
      <c r="B709" s="10"/>
    </row>
    <row r="710" ht="15">
      <c r="B710" s="10"/>
    </row>
    <row r="711" ht="15">
      <c r="B711" s="10"/>
    </row>
    <row r="712" ht="15">
      <c r="B712" s="10"/>
    </row>
    <row r="713" ht="15">
      <c r="B713" s="10"/>
    </row>
    <row r="714" ht="15">
      <c r="B714" s="10"/>
    </row>
    <row r="715" ht="15">
      <c r="B715" s="10"/>
    </row>
    <row r="716" ht="15">
      <c r="B716" s="10"/>
    </row>
    <row r="717" ht="15">
      <c r="B717" s="10"/>
    </row>
    <row r="718" ht="15">
      <c r="B718" s="10"/>
    </row>
    <row r="719" ht="15">
      <c r="B719" s="10"/>
    </row>
    <row r="720" ht="15">
      <c r="B720" s="10"/>
    </row>
    <row r="721" ht="15">
      <c r="B721" s="10"/>
    </row>
    <row r="722" ht="15">
      <c r="B722" s="10"/>
    </row>
    <row r="723" ht="15">
      <c r="B723" s="10"/>
    </row>
    <row r="724" ht="15">
      <c r="B724" s="10"/>
    </row>
    <row r="725" ht="15">
      <c r="B725" s="10"/>
    </row>
    <row r="726" ht="15">
      <c r="B726" s="10"/>
    </row>
    <row r="727" ht="15">
      <c r="B727" s="10"/>
    </row>
    <row r="728" ht="15">
      <c r="B728" s="10"/>
    </row>
    <row r="729" ht="15">
      <c r="B729" s="10"/>
    </row>
    <row r="730" ht="15">
      <c r="B730" s="10"/>
    </row>
    <row r="731" ht="15">
      <c r="B731" s="10"/>
    </row>
    <row r="732" ht="15">
      <c r="B732" s="10"/>
    </row>
    <row r="733" ht="15">
      <c r="B733" s="10"/>
    </row>
    <row r="734" ht="15">
      <c r="B734" s="10"/>
    </row>
    <row r="735" ht="15">
      <c r="B735" s="10"/>
    </row>
    <row r="736" ht="15">
      <c r="B736" s="10"/>
    </row>
    <row r="737" ht="15">
      <c r="B737" s="10"/>
    </row>
    <row r="738" ht="15">
      <c r="B738" s="10"/>
    </row>
    <row r="739" ht="15">
      <c r="B739" s="10"/>
    </row>
    <row r="740" ht="15">
      <c r="B740" s="10"/>
    </row>
    <row r="741" ht="15">
      <c r="B741" s="10"/>
    </row>
    <row r="742" ht="15">
      <c r="B742" s="10"/>
    </row>
    <row r="743" ht="15">
      <c r="B743" s="10"/>
    </row>
    <row r="744" ht="15">
      <c r="B744" s="10"/>
    </row>
    <row r="745" ht="15">
      <c r="B745" s="10"/>
    </row>
    <row r="746" ht="15">
      <c r="B746" s="10"/>
    </row>
    <row r="747" ht="15">
      <c r="B747" s="10"/>
    </row>
    <row r="748" ht="15">
      <c r="B748" s="10"/>
    </row>
    <row r="749" ht="15">
      <c r="B749" s="10"/>
    </row>
    <row r="750" ht="15">
      <c r="B750" s="10"/>
    </row>
    <row r="751" ht="15">
      <c r="B751" s="10"/>
    </row>
    <row r="752" ht="15">
      <c r="B752" s="10"/>
    </row>
    <row r="753" ht="15">
      <c r="B753" s="10"/>
    </row>
    <row r="754" ht="15">
      <c r="B754" s="10"/>
    </row>
    <row r="755" ht="15">
      <c r="B755" s="10"/>
    </row>
    <row r="756" ht="15">
      <c r="B756" s="10"/>
    </row>
    <row r="757" ht="15">
      <c r="B757" s="10"/>
    </row>
    <row r="758" ht="15">
      <c r="B758" s="10"/>
    </row>
    <row r="759" ht="15">
      <c r="B759" s="10"/>
    </row>
    <row r="760" ht="15">
      <c r="B760" s="10"/>
    </row>
    <row r="761" ht="15">
      <c r="B761" s="10"/>
    </row>
    <row r="762" ht="15">
      <c r="B762" s="10"/>
    </row>
    <row r="763" ht="15">
      <c r="B763" s="10"/>
    </row>
    <row r="764" ht="15">
      <c r="B764" s="10"/>
    </row>
    <row r="765" ht="15">
      <c r="B765" s="10"/>
    </row>
    <row r="766" ht="15">
      <c r="B766" s="10"/>
    </row>
    <row r="767" ht="15">
      <c r="B767" s="10"/>
    </row>
    <row r="768" ht="15">
      <c r="B768" s="10"/>
    </row>
    <row r="769" ht="15">
      <c r="B769" s="10"/>
    </row>
    <row r="770" ht="15">
      <c r="B770" s="10"/>
    </row>
    <row r="771" ht="15">
      <c r="B771" s="10"/>
    </row>
    <row r="772" ht="15">
      <c r="B772" s="10"/>
    </row>
    <row r="773" ht="15">
      <c r="B773" s="10"/>
    </row>
    <row r="774" ht="15">
      <c r="B774" s="10"/>
    </row>
    <row r="775" ht="15">
      <c r="B775" s="10"/>
    </row>
    <row r="776" ht="15">
      <c r="B776" s="10"/>
    </row>
    <row r="777" ht="15">
      <c r="B777" s="10"/>
    </row>
    <row r="778" ht="15">
      <c r="B778" s="10"/>
    </row>
    <row r="779" ht="15">
      <c r="B779" s="10"/>
    </row>
    <row r="780" ht="15">
      <c r="B780" s="10"/>
    </row>
    <row r="781" ht="15">
      <c r="B781" s="10"/>
    </row>
    <row r="782" ht="15">
      <c r="B782" s="10"/>
    </row>
    <row r="783" ht="15">
      <c r="B783" s="10"/>
    </row>
    <row r="784" ht="15">
      <c r="B784" s="10"/>
    </row>
    <row r="785" ht="15">
      <c r="B785" s="10"/>
    </row>
    <row r="786" ht="15">
      <c r="B786" s="10"/>
    </row>
    <row r="787" ht="15">
      <c r="B787" s="10"/>
    </row>
    <row r="788" ht="15">
      <c r="B788" s="10"/>
    </row>
    <row r="789" ht="15">
      <c r="B789" s="10"/>
    </row>
    <row r="790" ht="15">
      <c r="B790" s="10"/>
    </row>
    <row r="791" ht="15">
      <c r="B791" s="10"/>
    </row>
    <row r="792" ht="15">
      <c r="B792" s="10"/>
    </row>
    <row r="793" ht="15">
      <c r="B793" s="10"/>
    </row>
    <row r="794" ht="15">
      <c r="B794" s="10"/>
    </row>
    <row r="795" ht="15">
      <c r="B795" s="10"/>
    </row>
    <row r="796" ht="15">
      <c r="B796" s="10"/>
    </row>
    <row r="797" ht="15">
      <c r="B797" s="10"/>
    </row>
    <row r="798" ht="15">
      <c r="B798" s="10"/>
    </row>
    <row r="799" ht="15">
      <c r="B799" s="10"/>
    </row>
    <row r="800" ht="15">
      <c r="B800" s="10"/>
    </row>
    <row r="801" ht="15">
      <c r="B801" s="10"/>
    </row>
    <row r="802" ht="15">
      <c r="B802" s="10"/>
    </row>
    <row r="803" ht="15">
      <c r="B803" s="10"/>
    </row>
    <row r="804" ht="15">
      <c r="B804" s="10"/>
    </row>
    <row r="805" ht="15">
      <c r="B805" s="10"/>
    </row>
    <row r="806" ht="15">
      <c r="B806" s="10"/>
    </row>
    <row r="807" ht="15">
      <c r="B807" s="10"/>
    </row>
    <row r="808" ht="15">
      <c r="B808" s="10"/>
    </row>
    <row r="809" ht="15">
      <c r="B809" s="10"/>
    </row>
    <row r="810" ht="15">
      <c r="B810" s="10"/>
    </row>
    <row r="811" ht="15">
      <c r="B811" s="10"/>
    </row>
    <row r="812" ht="15">
      <c r="B812" s="10"/>
    </row>
    <row r="813" ht="15">
      <c r="B813" s="10"/>
    </row>
    <row r="814" ht="15">
      <c r="B814" s="10"/>
    </row>
    <row r="815" ht="15">
      <c r="B815" s="10"/>
    </row>
    <row r="816" ht="15">
      <c r="B816" s="10"/>
    </row>
    <row r="817" ht="15">
      <c r="B817" s="10"/>
    </row>
    <row r="818" ht="15">
      <c r="B818" s="10"/>
    </row>
    <row r="819" ht="15">
      <c r="B819" s="10"/>
    </row>
    <row r="820" ht="15">
      <c r="B820" s="10"/>
    </row>
    <row r="821" ht="15">
      <c r="B821" s="10"/>
    </row>
    <row r="822" ht="15">
      <c r="B822" s="10"/>
    </row>
    <row r="823" ht="15">
      <c r="B823" s="10"/>
    </row>
    <row r="824" ht="15">
      <c r="B824" s="10"/>
    </row>
    <row r="825" ht="15">
      <c r="B825" s="10"/>
    </row>
    <row r="826" ht="15">
      <c r="B826" s="10"/>
    </row>
    <row r="827" ht="15">
      <c r="B827" s="10"/>
    </row>
    <row r="828" ht="15">
      <c r="B828" s="10"/>
    </row>
    <row r="829" ht="15">
      <c r="B829" s="10"/>
    </row>
    <row r="830" ht="15">
      <c r="B830" s="10"/>
    </row>
    <row r="831" ht="15">
      <c r="B831" s="10"/>
    </row>
    <row r="832" ht="15">
      <c r="B832" s="10"/>
    </row>
    <row r="833" ht="15">
      <c r="B833" s="10"/>
    </row>
    <row r="834" ht="15">
      <c r="B834" s="10"/>
    </row>
    <row r="835" ht="15">
      <c r="B835" s="10"/>
    </row>
    <row r="836" ht="15">
      <c r="B836" s="10"/>
    </row>
    <row r="837" ht="15">
      <c r="B837" s="10"/>
    </row>
    <row r="838" ht="15">
      <c r="B838" s="10"/>
    </row>
    <row r="839" ht="15">
      <c r="B839" s="10"/>
    </row>
    <row r="840" ht="15">
      <c r="B840" s="10"/>
    </row>
    <row r="841" ht="15">
      <c r="B841" s="10"/>
    </row>
    <row r="842" ht="15">
      <c r="B842" s="10"/>
    </row>
    <row r="843" ht="15">
      <c r="B843" s="10"/>
    </row>
    <row r="844" ht="15">
      <c r="B844" s="10"/>
    </row>
    <row r="845" ht="15">
      <c r="B845" s="10"/>
    </row>
    <row r="846" ht="15">
      <c r="B846" s="10"/>
    </row>
    <row r="847" ht="15">
      <c r="B847" s="10"/>
    </row>
    <row r="848" ht="15">
      <c r="B848" s="10"/>
    </row>
    <row r="849" ht="15">
      <c r="B849" s="10"/>
    </row>
    <row r="850" ht="15">
      <c r="B850" s="10"/>
    </row>
    <row r="851" ht="15">
      <c r="B851" s="10"/>
    </row>
    <row r="852" ht="15">
      <c r="B852" s="10"/>
    </row>
    <row r="853" ht="15">
      <c r="B853" s="10"/>
    </row>
    <row r="854" ht="15">
      <c r="B854" s="10"/>
    </row>
    <row r="855" ht="15">
      <c r="B855" s="10"/>
    </row>
    <row r="856" ht="15">
      <c r="B856" s="10"/>
    </row>
    <row r="857" ht="15">
      <c r="B857" s="10"/>
    </row>
    <row r="858" ht="15">
      <c r="B858" s="10"/>
    </row>
    <row r="859" ht="15">
      <c r="B859" s="10"/>
    </row>
    <row r="860" ht="15">
      <c r="B860" s="10"/>
    </row>
    <row r="861" ht="15">
      <c r="B861" s="10"/>
    </row>
    <row r="862" ht="15">
      <c r="B862" s="10"/>
    </row>
    <row r="863" ht="15">
      <c r="B863" s="10"/>
    </row>
    <row r="864" ht="15">
      <c r="B864" s="10"/>
    </row>
    <row r="865" ht="15">
      <c r="B865" s="10"/>
    </row>
    <row r="866" ht="15">
      <c r="B866" s="10"/>
    </row>
    <row r="867" ht="15">
      <c r="B867" s="10"/>
    </row>
    <row r="868" ht="15">
      <c r="B868" s="10"/>
    </row>
    <row r="869" ht="15">
      <c r="B869" s="10"/>
    </row>
    <row r="870" ht="15">
      <c r="B870" s="10"/>
    </row>
    <row r="871" ht="15">
      <c r="B871" s="10"/>
    </row>
    <row r="872" ht="15">
      <c r="B872" s="10"/>
    </row>
    <row r="873" ht="15">
      <c r="B873" s="10"/>
    </row>
    <row r="874" ht="15">
      <c r="B874" s="10"/>
    </row>
    <row r="875" ht="15">
      <c r="B875" s="10"/>
    </row>
    <row r="876" ht="15">
      <c r="B876" s="10"/>
    </row>
    <row r="877" ht="15">
      <c r="B877" s="10"/>
    </row>
    <row r="878" ht="15">
      <c r="B878" s="10"/>
    </row>
    <row r="879" ht="15">
      <c r="B879" s="10"/>
    </row>
    <row r="880" ht="15">
      <c r="B880" s="10"/>
    </row>
    <row r="881" ht="15">
      <c r="B881" s="10"/>
    </row>
    <row r="882" ht="15">
      <c r="B882" s="10"/>
    </row>
    <row r="883" ht="15">
      <c r="B883" s="10"/>
    </row>
    <row r="884" ht="15">
      <c r="B884" s="10"/>
    </row>
    <row r="885" ht="15">
      <c r="B885" s="10"/>
    </row>
    <row r="886" ht="15">
      <c r="B886" s="10"/>
    </row>
    <row r="887" ht="15">
      <c r="B887" s="10"/>
    </row>
    <row r="888" ht="15">
      <c r="B888" s="10"/>
    </row>
    <row r="889" ht="15">
      <c r="B889" s="10"/>
    </row>
    <row r="890" ht="15">
      <c r="B890" s="10"/>
    </row>
    <row r="891" ht="15">
      <c r="B891" s="10"/>
    </row>
    <row r="892" ht="15">
      <c r="B892" s="10"/>
    </row>
    <row r="893" ht="15">
      <c r="B893" s="10"/>
    </row>
    <row r="894" ht="15">
      <c r="B894" s="10"/>
    </row>
    <row r="895" ht="15">
      <c r="B895" s="10"/>
    </row>
    <row r="896" ht="15">
      <c r="B896" s="10"/>
    </row>
    <row r="897" ht="15">
      <c r="B897" s="10"/>
    </row>
    <row r="898" ht="15">
      <c r="B898" s="10"/>
    </row>
    <row r="899" ht="15">
      <c r="B899" s="10"/>
    </row>
    <row r="900" ht="15">
      <c r="B900" s="10"/>
    </row>
    <row r="901" ht="15">
      <c r="B901" s="10"/>
    </row>
    <row r="902" ht="15">
      <c r="B902" s="10"/>
    </row>
    <row r="903" ht="15">
      <c r="B903" s="10"/>
    </row>
    <row r="904" ht="15">
      <c r="B904" s="10"/>
    </row>
    <row r="905" ht="15">
      <c r="B905" s="10"/>
    </row>
    <row r="906" ht="15">
      <c r="B906" s="10"/>
    </row>
    <row r="907" ht="15">
      <c r="B907" s="10"/>
    </row>
    <row r="908" ht="15">
      <c r="B908" s="10"/>
    </row>
    <row r="909" ht="15">
      <c r="B909" s="10"/>
    </row>
    <row r="910" ht="15">
      <c r="B910" s="10"/>
    </row>
    <row r="911" ht="15">
      <c r="B911" s="10"/>
    </row>
    <row r="912" ht="15">
      <c r="B912" s="10"/>
    </row>
    <row r="913" ht="15">
      <c r="B913" s="10"/>
    </row>
    <row r="914" ht="15">
      <c r="B914" s="10"/>
    </row>
    <row r="915" ht="15">
      <c r="B915" s="10"/>
    </row>
    <row r="916" ht="15">
      <c r="B916" s="10"/>
    </row>
    <row r="917" ht="15">
      <c r="B917" s="10"/>
    </row>
    <row r="918" ht="15">
      <c r="B918" s="10"/>
    </row>
    <row r="919" ht="15">
      <c r="B919" s="10"/>
    </row>
    <row r="920" ht="15">
      <c r="B920" s="10"/>
    </row>
    <row r="921" ht="15">
      <c r="B921" s="10"/>
    </row>
    <row r="922" ht="15">
      <c r="B922" s="10"/>
    </row>
    <row r="923" ht="15">
      <c r="B923" s="10"/>
    </row>
    <row r="924" ht="15">
      <c r="B924" s="10"/>
    </row>
    <row r="925" ht="15">
      <c r="B925" s="10"/>
    </row>
    <row r="926" ht="15">
      <c r="B926" s="10"/>
    </row>
    <row r="927" ht="15">
      <c r="B927" s="10"/>
    </row>
    <row r="928" ht="15">
      <c r="B928" s="10"/>
    </row>
    <row r="929" ht="15">
      <c r="B929" s="10"/>
    </row>
    <row r="930" ht="15">
      <c r="B930" s="10"/>
    </row>
    <row r="931" ht="15">
      <c r="B931" s="10"/>
    </row>
    <row r="932" ht="15">
      <c r="B932" s="10"/>
    </row>
    <row r="933" ht="15">
      <c r="B933" s="10"/>
    </row>
    <row r="934" ht="15">
      <c r="B934" s="10"/>
    </row>
    <row r="935" ht="15">
      <c r="B935" s="10"/>
    </row>
    <row r="936" ht="15">
      <c r="B936" s="10"/>
    </row>
    <row r="937" ht="15">
      <c r="B937" s="10"/>
    </row>
    <row r="938" ht="15">
      <c r="B938" s="10"/>
    </row>
    <row r="939" ht="15">
      <c r="B939" s="10"/>
    </row>
    <row r="940" ht="15">
      <c r="B940" s="10"/>
    </row>
    <row r="941" ht="15">
      <c r="B941" s="10"/>
    </row>
    <row r="942" ht="15">
      <c r="B942" s="10"/>
    </row>
    <row r="943" ht="15">
      <c r="B943" s="10"/>
    </row>
    <row r="944" ht="15">
      <c r="B944" s="10"/>
    </row>
    <row r="945" ht="15">
      <c r="B945" s="10"/>
    </row>
    <row r="946" ht="15">
      <c r="B946" s="10"/>
    </row>
    <row r="947" ht="15">
      <c r="B947" s="10"/>
    </row>
    <row r="948" ht="15">
      <c r="B948" s="10"/>
    </row>
    <row r="949" ht="15">
      <c r="B949" s="10"/>
    </row>
    <row r="950" ht="15">
      <c r="B950" s="10"/>
    </row>
    <row r="951" ht="15">
      <c r="B951" s="10"/>
    </row>
    <row r="952" ht="15">
      <c r="B952" s="10"/>
    </row>
    <row r="953" ht="15">
      <c r="B953" s="10"/>
    </row>
    <row r="954" ht="15">
      <c r="B954" s="10"/>
    </row>
    <row r="955" ht="15">
      <c r="B955" s="10"/>
    </row>
    <row r="956" ht="15">
      <c r="B956" s="10"/>
    </row>
    <row r="957" ht="15">
      <c r="B957" s="10"/>
    </row>
    <row r="958" ht="15">
      <c r="B958" s="10"/>
    </row>
    <row r="959" ht="15">
      <c r="B959" s="10"/>
    </row>
    <row r="960" ht="15">
      <c r="B960" s="10"/>
    </row>
    <row r="961" ht="15">
      <c r="B961" s="10"/>
    </row>
    <row r="962" ht="15">
      <c r="B962" s="10"/>
    </row>
    <row r="963" ht="15">
      <c r="B963" s="10"/>
    </row>
    <row r="964" ht="15">
      <c r="B964" s="10"/>
    </row>
    <row r="965" ht="15">
      <c r="B965" s="10"/>
    </row>
    <row r="966" ht="15">
      <c r="B966" s="10"/>
    </row>
    <row r="967" ht="15">
      <c r="B967" s="10"/>
    </row>
    <row r="968" ht="15">
      <c r="B968" s="10"/>
    </row>
    <row r="969" ht="15">
      <c r="B969" s="10"/>
    </row>
    <row r="970" ht="15">
      <c r="B970" s="10"/>
    </row>
    <row r="971" ht="15">
      <c r="B971" s="10"/>
    </row>
    <row r="972" ht="15">
      <c r="B972" s="10"/>
    </row>
    <row r="973" ht="15">
      <c r="B973" s="10"/>
    </row>
    <row r="974" ht="15">
      <c r="B974" s="10"/>
    </row>
    <row r="975" ht="15">
      <c r="B975" s="10"/>
    </row>
    <row r="976" ht="15">
      <c r="B976" s="10"/>
    </row>
    <row r="977" ht="15">
      <c r="B977" s="10"/>
    </row>
    <row r="978" ht="15">
      <c r="B978" s="10"/>
    </row>
    <row r="979" ht="15">
      <c r="B979" s="10"/>
    </row>
    <row r="980" ht="15">
      <c r="B980" s="10"/>
    </row>
    <row r="981" ht="15">
      <c r="B981" s="10"/>
    </row>
    <row r="982" ht="15">
      <c r="B982" s="10"/>
    </row>
    <row r="983" ht="15">
      <c r="B983" s="10"/>
    </row>
    <row r="984" ht="15">
      <c r="B984" s="10"/>
    </row>
    <row r="985" ht="15">
      <c r="B985" s="10"/>
    </row>
    <row r="986" ht="15">
      <c r="B986" s="10"/>
    </row>
    <row r="987" ht="15">
      <c r="B987" s="10"/>
    </row>
    <row r="988" ht="15">
      <c r="B988" s="10"/>
    </row>
    <row r="989" ht="15">
      <c r="B989" s="10"/>
    </row>
    <row r="990" ht="15">
      <c r="B990" s="10"/>
    </row>
    <row r="991" ht="15">
      <c r="B991" s="10"/>
    </row>
    <row r="992" ht="15">
      <c r="B992" s="10"/>
    </row>
    <row r="993" ht="15">
      <c r="B993" s="10"/>
    </row>
    <row r="994" ht="15">
      <c r="B994" s="10"/>
    </row>
    <row r="995" ht="15">
      <c r="B995" s="10"/>
    </row>
  </sheetData>
  <printOptions/>
  <pageMargins left="0.2755905511811024" right="0.35433070866141736" top="0.2755905511811024" bottom="0.3937007874015748" header="0.35433070866141736" footer="0.31496062992125984"/>
  <pageSetup cellComments="asDisplayed"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Kaupungin Terveystoimi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WebHansa - Toteutumisvertailu tulosyksiköittäin</dc:title>
  <dc:subject/>
  <dc:creator>sheerva</dc:creator>
  <cp:keywords/>
  <dc:description/>
  <cp:lastModifiedBy>shelajar</cp:lastModifiedBy>
  <cp:lastPrinted>2010-08-18T07:21:00Z</cp:lastPrinted>
  <dcterms:created xsi:type="dcterms:W3CDTF">2006-04-03T12:20:52Z</dcterms:created>
  <dcterms:modified xsi:type="dcterms:W3CDTF">2010-08-18T07:21:45Z</dcterms:modified>
  <cp:category/>
  <cp:version/>
  <cp:contentType/>
  <cp:contentStatus/>
</cp:coreProperties>
</file>