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120" activeTab="0"/>
  </bookViews>
  <sheets>
    <sheet name="Eurot" sheetId="1" r:id="rId1"/>
    <sheet name="Taustatietoja" sheetId="2" r:id="rId2"/>
  </sheets>
  <externalReferences>
    <externalReference r:id="rId5"/>
    <externalReference r:id="rId6"/>
    <externalReference r:id="rId7"/>
  </externalReferences>
  <definedNames/>
  <calcPr fullCalcOnLoad="1" iterate="1" iterateCount="1" iterateDelta="0.001"/>
</workbook>
</file>

<file path=xl/comments2.xml><?xml version="1.0" encoding="utf-8"?>
<comments xmlns="http://schemas.openxmlformats.org/spreadsheetml/2006/main">
  <authors>
    <author>mamarjam</author>
  </authors>
  <commentList>
    <comment ref="B16" authorId="0">
      <text>
        <r>
          <rPr>
            <b/>
            <sz val="8"/>
            <rFont val="Tahoma"/>
            <family val="0"/>
          </rPr>
          <t>mamarjam:</t>
        </r>
        <r>
          <rPr>
            <sz val="8"/>
            <rFont val="Tahoma"/>
            <family val="0"/>
          </rPr>
          <t xml:space="preserve">
Tapake/Pia Ansas 24.8.09 sp Hilkka Suotalolle.</t>
        </r>
      </text>
    </comment>
  </commentList>
</comments>
</file>

<file path=xl/sharedStrings.xml><?xml version="1.0" encoding="utf-8"?>
<sst xmlns="http://schemas.openxmlformats.org/spreadsheetml/2006/main" count="31" uniqueCount="31">
  <si>
    <t>Siirtyvä</t>
  </si>
  <si>
    <t>Tilavuokrat</t>
  </si>
  <si>
    <t>Yhteensä</t>
  </si>
  <si>
    <t>Eurot</t>
  </si>
  <si>
    <t>(arvio)</t>
  </si>
  <si>
    <t>Tila-asioista vastaava insinööri, vakanssi 300022 lomarahoineen</t>
  </si>
  <si>
    <t>Siivoustyönjohtaja, vakanssi 30036 lomarahoineen</t>
  </si>
  <si>
    <t>Työsuojeluvaltuutettu, vuosipalkka + lomaraha</t>
  </si>
  <si>
    <t>Soten palkat ja sivukulut yht.</t>
  </si>
  <si>
    <t>Varhaiskasvatuksen palkat ja sivukulut yht.</t>
  </si>
  <si>
    <t>" Muut" siirtyvät palkat ja sivukulut yht.</t>
  </si>
  <si>
    <t>Varhaiskasvatuksen palkkojen prosenttiosuus koko Soten palkoista</t>
  </si>
  <si>
    <t>Siirtyvät palkat ja sivukulut yht.</t>
  </si>
  <si>
    <t>Siirtyvä henkilökunta yhteensä</t>
  </si>
  <si>
    <t>KuEL palkkojen suhteessa</t>
  </si>
  <si>
    <t>Henkilöstötoimisto; kolme työntekijää, vuosipalkat + lomarahat</t>
  </si>
  <si>
    <t>Varhaiskasvavatuksen henkilökunta</t>
  </si>
  <si>
    <t>Muu siirtyvä henkilökunta/vakanssit</t>
  </si>
  <si>
    <t>- varhaiseläkemenoperusteisesta maksusta 15,9%</t>
  </si>
  <si>
    <t xml:space="preserve">Siirtyvien eurojen laskentaan käytettyjä taustatietoja </t>
  </si>
  <si>
    <t>Varhaiskasvatuksen mukana opetustoimeen siirtyvät eurot</t>
  </si>
  <si>
    <t>Nuppiluvun mukaan tapaken veloitukset vuonna 2010</t>
  </si>
  <si>
    <t>Tapaken veloitukset (nuppiluvun mukaan)</t>
  </si>
  <si>
    <t>Tapaken veloitus vuonna 2010</t>
  </si>
  <si>
    <t>Pääluottamusmiesmenot</t>
  </si>
  <si>
    <t>Tilojen toiminnalliset muutostyöt</t>
  </si>
  <si>
    <t>Talous; kirjanpitäjän avoin vakanssi 300111</t>
  </si>
  <si>
    <t>Yleishallinto; kanslistin vakanssi 300152</t>
  </si>
  <si>
    <t>20.5.2010 tarkistettu</t>
  </si>
  <si>
    <t>lis. eläkemenoperust.</t>
  </si>
  <si>
    <t>erotus 2010/ 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</si>
</sst>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0.0%"/>
  </numFmts>
  <fonts count="15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5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4" fontId="7" fillId="0" borderId="1" xfId="16" applyNumberFormat="1" applyFont="1" applyBorder="1" applyAlignment="1">
      <alignment/>
    </xf>
    <xf numFmtId="9" fontId="7" fillId="0" borderId="2" xfId="16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 quotePrefix="1">
      <alignment/>
    </xf>
    <xf numFmtId="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168" fontId="5" fillId="0" borderId="0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 vertical="top" wrapText="1"/>
    </xf>
    <xf numFmtId="10" fontId="12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10" fontId="0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3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142875</xdr:rowOff>
    </xdr:from>
    <xdr:to>
      <xdr:col>0</xdr:col>
      <xdr:colOff>161925</xdr:colOff>
      <xdr:row>4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6675" y="14668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142875</xdr:rowOff>
    </xdr:from>
    <xdr:to>
      <xdr:col>0</xdr:col>
      <xdr:colOff>161925</xdr:colOff>
      <xdr:row>5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6675" y="17335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142875</xdr:rowOff>
    </xdr:from>
    <xdr:to>
      <xdr:col>0</xdr:col>
      <xdr:colOff>161925</xdr:colOff>
      <xdr:row>7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66675" y="22669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8</xdr:row>
      <xdr:rowOff>142875</xdr:rowOff>
    </xdr:from>
    <xdr:to>
      <xdr:col>0</xdr:col>
      <xdr:colOff>161925</xdr:colOff>
      <xdr:row>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66675" y="25336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142875</xdr:rowOff>
    </xdr:from>
    <xdr:to>
      <xdr:col>0</xdr:col>
      <xdr:colOff>161925</xdr:colOff>
      <xdr:row>9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66675" y="28003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142875</xdr:rowOff>
    </xdr:from>
    <xdr:to>
      <xdr:col>0</xdr:col>
      <xdr:colOff>161925</xdr:colOff>
      <xdr:row>11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66675" y="33337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142875</xdr:rowOff>
    </xdr:from>
    <xdr:to>
      <xdr:col>0</xdr:col>
      <xdr:colOff>161925</xdr:colOff>
      <xdr:row>12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66675" y="36004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142875</xdr:rowOff>
    </xdr:from>
    <xdr:to>
      <xdr:col>0</xdr:col>
      <xdr:colOff>161925</xdr:colOff>
      <xdr:row>10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66675" y="30670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142875</xdr:rowOff>
    </xdr:from>
    <xdr:to>
      <xdr:col>0</xdr:col>
      <xdr:colOff>161925</xdr:colOff>
      <xdr:row>13</xdr:row>
      <xdr:rowOff>200025</xdr:rowOff>
    </xdr:to>
    <xdr:sp>
      <xdr:nvSpPr>
        <xdr:cNvPr id="9" name="AutoShape 10"/>
        <xdr:cNvSpPr>
          <a:spLocks/>
        </xdr:cNvSpPr>
      </xdr:nvSpPr>
      <xdr:spPr>
        <a:xfrm>
          <a:off x="66675" y="38671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0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142875</xdr:rowOff>
    </xdr:from>
    <xdr:to>
      <xdr:col>0</xdr:col>
      <xdr:colOff>161925</xdr:colOff>
      <xdr:row>6</xdr:row>
      <xdr:rowOff>200025</xdr:rowOff>
    </xdr:to>
    <xdr:sp>
      <xdr:nvSpPr>
        <xdr:cNvPr id="11" name="AutoShape 12"/>
        <xdr:cNvSpPr>
          <a:spLocks/>
        </xdr:cNvSpPr>
      </xdr:nvSpPr>
      <xdr:spPr>
        <a:xfrm>
          <a:off x="66675" y="2000250"/>
          <a:ext cx="952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Te\Taloushallinto\Talousarvio\Talousarvio%202010\Pitk&#228;t%20pohjat%2015.01.2010\1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Te\Taloushallinto\Talousarvio\Talousarvio%202010\Pitk&#228;t%20pohjat%2015.01.2010\125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akinen\Local%20Settings\Temporary%20Internet%20Files\OLKDF\Varhaiskasvatuksen%20varhe-ja%20elmenot%202010_20.5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5"/>
      <sheetName val="Pros"/>
    </sheetNames>
    <sheetDataSet>
      <sheetData sheetId="0">
        <row r="17">
          <cell r="F17">
            <v>190871498.55</v>
          </cell>
        </row>
        <row r="33">
          <cell r="F33">
            <v>60054784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590"/>
      <sheetName val="1259010"/>
      <sheetName val="1259021"/>
      <sheetName val="125902101"/>
      <sheetName val="12590210106"/>
      <sheetName val="12590210108"/>
      <sheetName val="12590210110"/>
      <sheetName val="12590210117"/>
      <sheetName val="12590210118"/>
      <sheetName val="12590210120"/>
      <sheetName val="125902102"/>
      <sheetName val="12590210204"/>
      <sheetName val="12590210219"/>
      <sheetName val="12590210220"/>
      <sheetName val="12590210250"/>
      <sheetName val="125902110"/>
      <sheetName val="1259022"/>
      <sheetName val="125902203"/>
      <sheetName val="12590220309"/>
      <sheetName val="12590220311"/>
      <sheetName val="12590220313"/>
      <sheetName val="12590220316"/>
      <sheetName val="12590220318"/>
      <sheetName val="12590220320"/>
      <sheetName val="12590220321"/>
      <sheetName val="12590220350"/>
      <sheetName val="125902210"/>
      <sheetName val="1259023"/>
      <sheetName val="125902304"/>
      <sheetName val="12590230402"/>
      <sheetName val="12590230405"/>
      <sheetName val="12590230408"/>
      <sheetName val="12590230410"/>
      <sheetName val="12590230414"/>
      <sheetName val="12590230416"/>
      <sheetName val="12590230418"/>
      <sheetName val="12590230450"/>
      <sheetName val="125902310"/>
      <sheetName val="1259024"/>
      <sheetName val="125902405"/>
      <sheetName val="12590240515"/>
      <sheetName val="12590240517"/>
      <sheetName val="12590240521"/>
      <sheetName val="12590240523"/>
      <sheetName val="12590240524"/>
      <sheetName val="12590240550"/>
      <sheetName val="125902410"/>
      <sheetName val="125902411"/>
      <sheetName val="12590241106"/>
      <sheetName val="12590241107"/>
      <sheetName val="12590241120"/>
      <sheetName val="12590241122"/>
      <sheetName val="1259025"/>
      <sheetName val="125902506"/>
      <sheetName val="12590250605"/>
      <sheetName val="12590250608"/>
      <sheetName val="12590250612"/>
      <sheetName val="12590250613"/>
      <sheetName val="125902509"/>
      <sheetName val="12590250902"/>
      <sheetName val="12590250915"/>
      <sheetName val="12590250922"/>
      <sheetName val="12590250923"/>
      <sheetName val="125902510"/>
      <sheetName val="1259026"/>
      <sheetName val="125902607"/>
      <sheetName val="12590260706"/>
      <sheetName val="12590260710"/>
      <sheetName val="12590260714"/>
      <sheetName val="12590260716"/>
      <sheetName val="125902608"/>
      <sheetName val="12590260803"/>
      <sheetName val="12590260805"/>
      <sheetName val="12590260818"/>
      <sheetName val="12590260850"/>
      <sheetName val="125902610"/>
      <sheetName val="1259040"/>
      <sheetName val="1259090"/>
      <sheetName val="Pros"/>
    </sheetNames>
    <sheetDataSet>
      <sheetData sheetId="0">
        <row r="17">
          <cell r="F17">
            <v>33511391</v>
          </cell>
        </row>
        <row r="33">
          <cell r="F33">
            <v>7248516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meno"/>
      <sheetName val="varhe"/>
      <sheetName val="Taul2"/>
      <sheetName val="Taul3"/>
    </sheetNames>
    <sheetDataSet>
      <sheetData sheetId="0">
        <row r="110">
          <cell r="H110">
            <v>38924.23184999963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N8" sqref="N8"/>
    </sheetView>
  </sheetViews>
  <sheetFormatPr defaultColWidth="9.140625" defaultRowHeight="12.75"/>
  <cols>
    <col min="1" max="1" width="3.140625" style="0" customWidth="1"/>
    <col min="2" max="2" width="15.421875" style="0" bestFit="1" customWidth="1"/>
    <col min="8" max="8" width="13.00390625" style="0" customWidth="1"/>
    <col min="9" max="9" width="16.57421875" style="0" bestFit="1" customWidth="1"/>
    <col min="12" max="12" width="11.140625" style="0" bestFit="1" customWidth="1"/>
    <col min="13" max="13" width="10.57421875" style="0" customWidth="1"/>
  </cols>
  <sheetData>
    <row r="1" spans="2:12" ht="27.75" customHeight="1"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7.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0" t="s">
        <v>28</v>
      </c>
    </row>
    <row r="3" spans="2:16" ht="24" customHeight="1">
      <c r="B3" s="1"/>
      <c r="K3">
        <v>6.29</v>
      </c>
      <c r="L3">
        <v>15.6</v>
      </c>
      <c r="M3">
        <f>SUM(K3:L3)</f>
        <v>21.89</v>
      </c>
      <c r="N3" s="47"/>
      <c r="O3" s="32"/>
      <c r="P3" s="32"/>
    </row>
    <row r="4" spans="2:16" ht="15">
      <c r="B4" s="3" t="s">
        <v>0</v>
      </c>
      <c r="C4" s="3"/>
      <c r="D4" s="3"/>
      <c r="E4" s="3"/>
      <c r="F4" s="3"/>
      <c r="G4" s="3"/>
      <c r="H4" s="3"/>
      <c r="I4" s="4" t="s">
        <v>3</v>
      </c>
      <c r="N4" s="47"/>
      <c r="O4" s="32"/>
      <c r="P4" s="32"/>
    </row>
    <row r="5" spans="2:16" ht="21" customHeight="1">
      <c r="B5" s="5" t="s">
        <v>15</v>
      </c>
      <c r="C5" s="5"/>
      <c r="D5" s="5"/>
      <c r="E5" s="5"/>
      <c r="F5" s="5"/>
      <c r="G5" s="5"/>
      <c r="H5" s="5"/>
      <c r="I5" s="6">
        <v>76327</v>
      </c>
      <c r="J5" s="21" t="s">
        <v>4</v>
      </c>
      <c r="L5" s="9">
        <f>I5*1.2189</f>
        <v>93034.98030000001</v>
      </c>
      <c r="N5" s="47"/>
      <c r="O5" s="32"/>
      <c r="P5" s="33"/>
    </row>
    <row r="6" spans="2:16" ht="21" customHeight="1">
      <c r="B6" s="5" t="s">
        <v>26</v>
      </c>
      <c r="C6" s="5"/>
      <c r="D6" s="5"/>
      <c r="E6" s="5"/>
      <c r="F6" s="5"/>
      <c r="G6" s="5"/>
      <c r="H6" s="5"/>
      <c r="I6" s="6">
        <f>(1777.76+177.77+57.18)*12+1449.15</f>
        <v>25601.670000000002</v>
      </c>
      <c r="J6" s="21"/>
      <c r="L6" s="9">
        <f aca="true" t="shared" si="0" ref="L6:L11">I6*1.2189</f>
        <v>31205.875563000005</v>
      </c>
      <c r="N6" s="47"/>
      <c r="O6" s="32"/>
      <c r="P6" s="33"/>
    </row>
    <row r="7" spans="2:16" ht="21" customHeight="1">
      <c r="B7" s="5" t="s">
        <v>27</v>
      </c>
      <c r="C7" s="5"/>
      <c r="D7" s="5"/>
      <c r="E7" s="5"/>
      <c r="F7" s="5"/>
      <c r="G7" s="5"/>
      <c r="H7" s="5"/>
      <c r="I7" s="6">
        <v>30188.53</v>
      </c>
      <c r="J7" s="21"/>
      <c r="L7" s="9">
        <f t="shared" si="0"/>
        <v>36796.799217</v>
      </c>
      <c r="N7" s="31"/>
      <c r="O7" s="34"/>
      <c r="P7" s="34"/>
    </row>
    <row r="8" spans="2:16" ht="21" customHeight="1">
      <c r="B8" s="44" t="s">
        <v>5</v>
      </c>
      <c r="C8" s="44"/>
      <c r="D8" s="44"/>
      <c r="E8" s="44"/>
      <c r="F8" s="44"/>
      <c r="G8" s="44"/>
      <c r="H8" s="44"/>
      <c r="I8" s="6">
        <f>(2919.01*12)+2101.68</f>
        <v>37129.8</v>
      </c>
      <c r="J8" s="21"/>
      <c r="L8" s="9">
        <f t="shared" si="0"/>
        <v>45257.51322000001</v>
      </c>
      <c r="N8" s="31"/>
      <c r="O8" s="35"/>
      <c r="P8" s="35"/>
    </row>
    <row r="9" spans="2:16" ht="21" customHeight="1">
      <c r="B9" s="5" t="s">
        <v>6</v>
      </c>
      <c r="C9" s="5"/>
      <c r="D9" s="5"/>
      <c r="E9" s="5"/>
      <c r="F9" s="5"/>
      <c r="G9" s="5"/>
      <c r="H9" s="5"/>
      <c r="I9" s="6">
        <f>(2032.14*12)+1463.14</f>
        <v>25848.82</v>
      </c>
      <c r="J9" s="21"/>
      <c r="L9" s="9">
        <f t="shared" si="0"/>
        <v>31507.126698000004</v>
      </c>
      <c r="N9" s="36"/>
      <c r="O9" s="37"/>
      <c r="P9" s="37"/>
    </row>
    <row r="10" spans="2:16" ht="21" customHeight="1">
      <c r="B10" s="5" t="s">
        <v>7</v>
      </c>
      <c r="C10" s="5"/>
      <c r="D10" s="5"/>
      <c r="E10" s="5"/>
      <c r="F10" s="5"/>
      <c r="G10" s="5"/>
      <c r="H10" s="5"/>
      <c r="I10" s="8">
        <v>30020</v>
      </c>
      <c r="J10" s="21"/>
      <c r="L10" s="9">
        <f t="shared" si="0"/>
        <v>36591.378000000004</v>
      </c>
      <c r="N10" s="36"/>
      <c r="O10" s="37"/>
      <c r="P10" s="37"/>
    </row>
    <row r="11" spans="2:16" ht="21" customHeight="1">
      <c r="B11" s="5" t="s">
        <v>24</v>
      </c>
      <c r="C11" s="5"/>
      <c r="D11" s="5"/>
      <c r="E11" s="5"/>
      <c r="F11" s="5"/>
      <c r="G11" s="5"/>
      <c r="H11" s="5"/>
      <c r="I11" s="8">
        <v>33760</v>
      </c>
      <c r="J11" s="21"/>
      <c r="L11" s="9">
        <f t="shared" si="0"/>
        <v>41150.064000000006</v>
      </c>
      <c r="N11" s="36"/>
      <c r="O11" s="37"/>
      <c r="P11" s="37"/>
    </row>
    <row r="12" spans="2:16" ht="21" customHeight="1">
      <c r="B12" s="5" t="s">
        <v>22</v>
      </c>
      <c r="C12" s="5"/>
      <c r="D12" s="5"/>
      <c r="E12" s="5"/>
      <c r="F12" s="5"/>
      <c r="G12" s="5"/>
      <c r="H12" s="5"/>
      <c r="I12" s="6">
        <f>Taustatietoja!B18</f>
        <v>293736.39686676767</v>
      </c>
      <c r="J12" s="21"/>
      <c r="L12" s="9">
        <f>I12</f>
        <v>293736.39686676767</v>
      </c>
      <c r="N12" s="34"/>
      <c r="O12" s="34"/>
      <c r="P12" s="34"/>
    </row>
    <row r="13" spans="2:16" ht="21" customHeight="1">
      <c r="B13" s="30" t="s">
        <v>1</v>
      </c>
      <c r="C13" s="30"/>
      <c r="D13" s="30"/>
      <c r="E13" s="30"/>
      <c r="F13" s="30"/>
      <c r="G13" s="30"/>
      <c r="H13" s="30"/>
      <c r="I13" s="6">
        <v>6553679</v>
      </c>
      <c r="J13" s="21"/>
      <c r="L13" s="9">
        <f>I13</f>
        <v>6553679</v>
      </c>
      <c r="N13" s="36"/>
      <c r="O13" s="35"/>
      <c r="P13" s="35"/>
    </row>
    <row r="14" spans="2:16" ht="21" customHeight="1">
      <c r="B14" s="30" t="s">
        <v>25</v>
      </c>
      <c r="C14" s="30"/>
      <c r="D14" s="30"/>
      <c r="E14" s="30"/>
      <c r="F14" s="30"/>
      <c r="G14" s="30"/>
      <c r="H14" s="30"/>
      <c r="I14" s="6">
        <v>120000</v>
      </c>
      <c r="J14" s="21"/>
      <c r="L14" s="39">
        <f>I14</f>
        <v>120000</v>
      </c>
      <c r="N14" s="36"/>
      <c r="O14" s="34"/>
      <c r="P14" s="34"/>
    </row>
    <row r="15" spans="2:16" ht="25.5" customHeight="1" thickBot="1">
      <c r="B15" s="5"/>
      <c r="C15" s="5"/>
      <c r="D15" s="5"/>
      <c r="E15" s="5"/>
      <c r="F15" s="5"/>
      <c r="G15" s="5"/>
      <c r="H15" s="5" t="s">
        <v>2</v>
      </c>
      <c r="I15" s="7">
        <f>SUM(I5:I14)</f>
        <v>7226291.216866768</v>
      </c>
      <c r="L15" s="9">
        <f>SUM(L5:L14)</f>
        <v>7282959.133864768</v>
      </c>
      <c r="M15" s="2">
        <f>L15-I15</f>
        <v>56667.916997999884</v>
      </c>
      <c r="N15" s="31"/>
      <c r="O15" s="35"/>
      <c r="P15" s="35"/>
    </row>
    <row r="16" spans="2:16" ht="13.5" customHeight="1" thickTop="1">
      <c r="B16" s="5"/>
      <c r="C16" s="5"/>
      <c r="D16" s="5"/>
      <c r="E16" s="5"/>
      <c r="F16" s="5"/>
      <c r="G16" s="5"/>
      <c r="H16" s="5"/>
      <c r="I16" s="6"/>
      <c r="N16" s="34"/>
      <c r="O16" s="34"/>
      <c r="P16" s="34"/>
    </row>
    <row r="17" spans="3:16" ht="21" customHeight="1">
      <c r="C17" s="5"/>
      <c r="D17" s="5"/>
      <c r="E17" s="5"/>
      <c r="F17" s="5"/>
      <c r="G17" s="5"/>
      <c r="H17" s="5"/>
      <c r="I17" s="6"/>
      <c r="K17" s="42" t="s">
        <v>29</v>
      </c>
      <c r="L17" s="42"/>
      <c r="M17" s="43">
        <f>'[3]elmeno'!$H$110</f>
        <v>38924.23184999963</v>
      </c>
      <c r="N17" s="31"/>
      <c r="O17" s="34"/>
      <c r="P17" s="34"/>
    </row>
    <row r="18" spans="2:16" ht="21" customHeight="1">
      <c r="B18" s="47"/>
      <c r="C18" s="32"/>
      <c r="D18" s="32"/>
      <c r="I18" s="2"/>
      <c r="K18" t="s">
        <v>30</v>
      </c>
      <c r="M18" s="41">
        <f>SUM(M15:M17)</f>
        <v>95592.14884799952</v>
      </c>
      <c r="N18" s="36"/>
      <c r="O18" s="38"/>
      <c r="P18" s="38"/>
    </row>
    <row r="19" spans="2:16" ht="12.75" customHeight="1">
      <c r="B19" s="47"/>
      <c r="C19" s="32"/>
      <c r="D19" s="32"/>
      <c r="I19" s="2"/>
      <c r="N19" s="36"/>
      <c r="O19" s="34"/>
      <c r="P19" s="34"/>
    </row>
    <row r="20" spans="2:16" ht="12.75" customHeight="1">
      <c r="B20" s="47"/>
      <c r="C20" s="32"/>
      <c r="D20" s="33"/>
      <c r="I20" s="2"/>
      <c r="N20" s="36"/>
      <c r="O20" s="34"/>
      <c r="P20" s="34"/>
    </row>
    <row r="21" spans="2:9" ht="12.75" customHeight="1">
      <c r="B21" s="47"/>
      <c r="C21" s="32"/>
      <c r="D21" s="33"/>
      <c r="I21" s="2"/>
    </row>
    <row r="22" spans="2:9" ht="12.75" customHeight="1">
      <c r="B22" s="31"/>
      <c r="C22" s="34"/>
      <c r="D22" s="34"/>
      <c r="I22" s="2"/>
    </row>
    <row r="23" spans="2:9" ht="12.75" customHeight="1">
      <c r="B23" s="31"/>
      <c r="C23" s="38"/>
      <c r="D23" s="38"/>
      <c r="I23" s="2"/>
    </row>
    <row r="24" spans="2:9" s="13" customFormat="1" ht="12.75" customHeight="1">
      <c r="B24" s="36"/>
      <c r="C24" s="34"/>
      <c r="D24" s="34"/>
      <c r="I24" s="12"/>
    </row>
    <row r="25" spans="2:9" s="13" customFormat="1" ht="12.75" customHeight="1">
      <c r="B25" s="36"/>
      <c r="C25" s="34"/>
      <c r="D25" s="34"/>
      <c r="I25" s="12"/>
    </row>
    <row r="26" spans="2:9" s="13" customFormat="1" ht="12.75" customHeight="1">
      <c r="B26" s="36"/>
      <c r="C26" s="34"/>
      <c r="D26" s="34"/>
      <c r="I26" s="12"/>
    </row>
    <row r="27" spans="2:9" s="13" customFormat="1" ht="12.75" customHeight="1">
      <c r="B27" s="34"/>
      <c r="C27" s="34"/>
      <c r="D27" s="34"/>
      <c r="I27" s="12"/>
    </row>
    <row r="28" spans="2:4" s="13" customFormat="1" ht="12.75" customHeight="1">
      <c r="B28" s="36"/>
      <c r="C28" s="38"/>
      <c r="D28" s="38"/>
    </row>
    <row r="29" spans="2:4" s="13" customFormat="1" ht="12.75" customHeight="1">
      <c r="B29" s="36"/>
      <c r="C29" s="34"/>
      <c r="D29" s="34"/>
    </row>
    <row r="30" spans="2:4" s="13" customFormat="1" ht="12.75" customHeight="1">
      <c r="B30" s="31"/>
      <c r="C30" s="38"/>
      <c r="D30" s="38"/>
    </row>
    <row r="31" spans="2:4" s="13" customFormat="1" ht="12.75" customHeight="1">
      <c r="B31" s="34"/>
      <c r="C31" s="34"/>
      <c r="D31" s="34"/>
    </row>
    <row r="32" spans="2:4" s="13" customFormat="1" ht="12.75" customHeight="1">
      <c r="B32" s="31"/>
      <c r="C32" s="34"/>
      <c r="D32" s="34"/>
    </row>
    <row r="33" spans="2:4" ht="12.75">
      <c r="B33" s="36"/>
      <c r="C33" s="38"/>
      <c r="D33" s="38"/>
    </row>
    <row r="34" spans="2:4" ht="12.75">
      <c r="B34" s="36"/>
      <c r="C34" s="34"/>
      <c r="D34" s="34"/>
    </row>
    <row r="35" spans="2:4" ht="12.75">
      <c r="B35" s="36"/>
      <c r="C35" s="34"/>
      <c r="D35" s="34"/>
    </row>
  </sheetData>
  <mergeCells count="4">
    <mergeCell ref="B8:H8"/>
    <mergeCell ref="A2:K2"/>
    <mergeCell ref="N3:N6"/>
    <mergeCell ref="B18:B2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scale="80" r:id="rId2"/>
  <headerFooter alignWithMargins="0">
    <oddHeader>&amp;C&amp;D</oddHeader>
    <oddFooter>&amp;L&amp;Z&amp;F&amp;RM. Marjamäki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8"/>
  <sheetViews>
    <sheetView workbookViewId="0" topLeftCell="A1">
      <selection activeCell="A1" sqref="A1"/>
    </sheetView>
  </sheetViews>
  <sheetFormatPr defaultColWidth="9.140625" defaultRowHeight="12.75"/>
  <cols>
    <col min="2" max="2" width="15.421875" style="0" bestFit="1" customWidth="1"/>
    <col min="4" max="4" width="13.140625" style="0" bestFit="1" customWidth="1"/>
    <col min="6" max="6" width="13.140625" style="0" bestFit="1" customWidth="1"/>
    <col min="15" max="15" width="13.140625" style="0" bestFit="1" customWidth="1"/>
  </cols>
  <sheetData>
    <row r="2" ht="15.75">
      <c r="B2" s="15" t="s">
        <v>19</v>
      </c>
    </row>
    <row r="3" s="10" customFormat="1" ht="15" customHeight="1">
      <c r="I3" s="11"/>
    </row>
    <row r="4" spans="2:9" s="10" customFormat="1" ht="15" customHeight="1">
      <c r="B4" s="11">
        <f>Eurot!I5+Eurot!I6+Eurot!I8+Eurot!I9+Eurot!I10+Eurot!I11</f>
        <v>228687.29</v>
      </c>
      <c r="C4" s="10" t="s">
        <v>10</v>
      </c>
      <c r="I4" s="11"/>
    </row>
    <row r="5" spans="2:9" s="10" customFormat="1" ht="15" customHeight="1">
      <c r="B5" s="11">
        <f>'[2]12590'!$F$17+'[2]12590'!$F$33</f>
        <v>40759907</v>
      </c>
      <c r="C5" s="10" t="s">
        <v>9</v>
      </c>
      <c r="I5" s="11"/>
    </row>
    <row r="6" spans="2:9" s="10" customFormat="1" ht="15" customHeight="1" thickBot="1">
      <c r="B6" s="16">
        <f>SUM(B4:B5)</f>
        <v>40988594.29</v>
      </c>
      <c r="C6" s="14" t="s">
        <v>12</v>
      </c>
      <c r="D6" s="14"/>
      <c r="E6" s="14"/>
      <c r="F6" s="14"/>
      <c r="I6" s="11"/>
    </row>
    <row r="7" s="10" customFormat="1" ht="15" customHeight="1" thickTop="1">
      <c r="I7" s="11"/>
    </row>
    <row r="8" spans="2:3" s="10" customFormat="1" ht="15" customHeight="1">
      <c r="B8" s="11">
        <f>'[1]125'!$F$17+'[1]125'!$F$33</f>
        <v>250926282.55</v>
      </c>
      <c r="C8" s="10" t="s">
        <v>8</v>
      </c>
    </row>
    <row r="9" s="10" customFormat="1" ht="15" customHeight="1"/>
    <row r="10" spans="2:3" s="10" customFormat="1" ht="15" customHeight="1" thickBot="1">
      <c r="B10" s="17">
        <f>B6/B8</f>
        <v>0.1633491473011901</v>
      </c>
      <c r="C10" s="10" t="s">
        <v>11</v>
      </c>
    </row>
    <row r="11" s="10" customFormat="1" ht="15" customHeight="1" thickTop="1"/>
    <row r="12" spans="2:15" s="10" customFormat="1" ht="15" customHeight="1">
      <c r="B12" s="10">
        <v>1475</v>
      </c>
      <c r="C12" s="10" t="s">
        <v>16</v>
      </c>
      <c r="K12" s="22"/>
      <c r="L12" s="22"/>
      <c r="M12" s="22"/>
      <c r="N12" s="22"/>
      <c r="O12" s="22"/>
    </row>
    <row r="13" spans="2:15" s="10" customFormat="1" ht="15" customHeight="1">
      <c r="B13" s="10">
        <v>8</v>
      </c>
      <c r="C13" s="10" t="s">
        <v>17</v>
      </c>
      <c r="K13" s="22"/>
      <c r="L13" s="22"/>
      <c r="M13" s="22"/>
      <c r="N13" s="22"/>
      <c r="O13" s="22"/>
    </row>
    <row r="14" spans="2:15" s="10" customFormat="1" ht="15" customHeight="1" thickBot="1">
      <c r="B14" s="18">
        <f>SUM(B12:B13)</f>
        <v>1483</v>
      </c>
      <c r="C14" s="10" t="s">
        <v>13</v>
      </c>
      <c r="K14" s="22"/>
      <c r="L14" s="22"/>
      <c r="M14" s="22"/>
      <c r="N14" s="22"/>
      <c r="O14" s="23"/>
    </row>
    <row r="15" spans="11:15" s="10" customFormat="1" ht="15" customHeight="1" thickTop="1">
      <c r="K15" s="22"/>
      <c r="L15" s="22"/>
      <c r="M15" s="22"/>
      <c r="N15" s="22"/>
      <c r="O15" s="22"/>
    </row>
    <row r="16" spans="2:15" s="10" customFormat="1" ht="15" customHeight="1">
      <c r="B16" s="20">
        <v>1798212</v>
      </c>
      <c r="C16" s="10" t="s">
        <v>23</v>
      </c>
      <c r="K16" s="22"/>
      <c r="L16" s="22"/>
      <c r="M16" s="22"/>
      <c r="N16" s="22"/>
      <c r="O16" s="24"/>
    </row>
    <row r="17" spans="2:15" s="10" customFormat="1" ht="15" customHeight="1">
      <c r="B17" s="20"/>
      <c r="K17" s="22"/>
      <c r="L17" s="22"/>
      <c r="M17" s="22"/>
      <c r="N17" s="22"/>
      <c r="O17" s="24"/>
    </row>
    <row r="18" spans="2:15" s="10" customFormat="1" ht="15" customHeight="1" thickBot="1">
      <c r="B18" s="27">
        <f>B16*B10</f>
        <v>293736.39686676767</v>
      </c>
      <c r="C18" s="10" t="s">
        <v>21</v>
      </c>
      <c r="K18" s="22"/>
      <c r="L18" s="22"/>
      <c r="M18" s="22"/>
      <c r="N18" s="22"/>
      <c r="O18" s="24"/>
    </row>
    <row r="19" spans="11:15" s="10" customFormat="1" ht="15" customHeight="1" thickTop="1">
      <c r="K19" s="22"/>
      <c r="L19" s="22"/>
      <c r="M19" s="22"/>
      <c r="N19" s="22"/>
      <c r="O19" s="22"/>
    </row>
    <row r="20" spans="3:15" s="10" customFormat="1" ht="15" customHeight="1">
      <c r="C20" s="10" t="s">
        <v>14</v>
      </c>
      <c r="K20" s="22"/>
      <c r="L20" s="22"/>
      <c r="M20" s="22"/>
      <c r="N20" s="22"/>
      <c r="O20" s="22"/>
    </row>
    <row r="21" spans="2:15" s="10" customFormat="1" ht="15" customHeight="1" thickBot="1">
      <c r="B21" s="27">
        <f>(B6*15.9)/100</f>
        <v>6517186.49211</v>
      </c>
      <c r="C21" s="19" t="s">
        <v>18</v>
      </c>
      <c r="K21" s="25"/>
      <c r="L21" s="22"/>
      <c r="M21" s="22"/>
      <c r="N21" s="22"/>
      <c r="O21" s="26"/>
    </row>
    <row r="22" spans="11:15" s="10" customFormat="1" ht="15" customHeight="1" thickTop="1">
      <c r="K22" s="22"/>
      <c r="L22" s="22"/>
      <c r="M22" s="22"/>
      <c r="N22" s="22"/>
      <c r="O22" s="22"/>
    </row>
    <row r="23" spans="11:15" s="10" customFormat="1" ht="15" customHeight="1">
      <c r="K23" s="22"/>
      <c r="L23" s="22"/>
      <c r="M23" s="22"/>
      <c r="N23" s="22"/>
      <c r="O23" s="22"/>
    </row>
    <row r="24" spans="11:15" s="10" customFormat="1" ht="15" customHeight="1">
      <c r="K24" s="22"/>
      <c r="L24" s="22"/>
      <c r="M24" s="22"/>
      <c r="N24" s="22"/>
      <c r="O24" s="22"/>
    </row>
    <row r="25" spans="11:15" ht="12.75">
      <c r="K25" s="13"/>
      <c r="L25" s="13"/>
      <c r="M25" s="13"/>
      <c r="N25" s="13"/>
      <c r="O25" s="13"/>
    </row>
    <row r="26" s="10" customFormat="1" ht="15" customHeight="1"/>
    <row r="27" s="10" customFormat="1" ht="15" customHeight="1"/>
    <row r="28" s="10" customFormat="1" ht="15" customHeight="1">
      <c r="D28" s="11"/>
    </row>
    <row r="29" s="10" customFormat="1" ht="15" customHeight="1"/>
    <row r="30" s="10" customFormat="1" ht="15" customHeight="1"/>
    <row r="31" s="10" customFormat="1" ht="15" customHeight="1"/>
    <row r="32" s="10" customFormat="1" ht="15" customHeight="1"/>
    <row r="33" s="10" customFormat="1" ht="14.25"/>
    <row r="34" s="10" customFormat="1" ht="14.25"/>
    <row r="35" s="10" customFormat="1" ht="14.25"/>
  </sheetData>
  <printOptions/>
  <pageMargins left="0.5905511811023623" right="0.5905511811023623" top="0.5905511811023623" bottom="0.7874015748031497" header="0.5118110236220472" footer="0.5118110236220472"/>
  <pageSetup horizontalDpi="600" verticalDpi="600" orientation="landscape" r:id="rId3"/>
  <headerFooter alignWithMargins="0">
    <oddHeader>&amp;C&amp;D</oddHeader>
    <oddFooter>&amp;L&amp;Z&amp;F&amp;RM. Marjamäki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mamarjam</dc:creator>
  <cp:keywords/>
  <dc:description/>
  <cp:lastModifiedBy>amakinen</cp:lastModifiedBy>
  <cp:lastPrinted>2010-06-24T07:04:47Z</cp:lastPrinted>
  <dcterms:created xsi:type="dcterms:W3CDTF">2010-01-27T09:00:52Z</dcterms:created>
  <dcterms:modified xsi:type="dcterms:W3CDTF">2010-06-24T07:05:17Z</dcterms:modified>
  <cp:category/>
  <cp:version/>
  <cp:contentType/>
  <cp:contentStatus/>
</cp:coreProperties>
</file>