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turku.fi\jaot\Opetuspk Hallinto\Perusopetus\Pää-siht\1 2016 Jaostoon\"/>
    </mc:Choice>
  </mc:AlternateContent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P79" i="1" l="1"/>
  <c r="N66" i="1" l="1"/>
  <c r="N6" i="1" l="1"/>
  <c r="N22" i="1"/>
  <c r="N78" i="1" l="1"/>
  <c r="N76" i="1"/>
  <c r="N74" i="1"/>
  <c r="N72" i="1"/>
  <c r="N70" i="1"/>
  <c r="N68" i="1"/>
  <c r="N64" i="1"/>
  <c r="N60" i="1"/>
  <c r="N56" i="1"/>
  <c r="N54" i="1"/>
  <c r="N52" i="1"/>
  <c r="N50" i="1"/>
  <c r="N46" i="1"/>
  <c r="N44" i="1"/>
  <c r="N34" i="1"/>
  <c r="N32" i="1"/>
  <c r="N30" i="1"/>
  <c r="N28" i="1"/>
  <c r="N18" i="1"/>
  <c r="N14" i="1"/>
  <c r="N10" i="1"/>
  <c r="M103" i="1"/>
  <c r="L102" i="1"/>
  <c r="M97" i="1"/>
  <c r="M99" i="1"/>
  <c r="L100" i="1"/>
  <c r="M101" i="1"/>
  <c r="L98" i="1"/>
  <c r="L96" i="1"/>
  <c r="I79" i="1"/>
  <c r="L82" i="1" s="1"/>
  <c r="G79" i="1"/>
  <c r="C79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  <c r="M4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L7" i="1"/>
  <c r="L5" i="1"/>
  <c r="L3" i="1"/>
  <c r="K104" i="1"/>
  <c r="J104" i="1"/>
  <c r="I104" i="1"/>
  <c r="H104" i="1"/>
  <c r="G104" i="1"/>
  <c r="F104" i="1"/>
  <c r="E104" i="1"/>
  <c r="D104" i="1"/>
  <c r="C104" i="1"/>
  <c r="K79" i="1"/>
  <c r="J79" i="1"/>
  <c r="H79" i="1"/>
  <c r="F79" i="1"/>
  <c r="E79" i="1"/>
  <c r="D79" i="1"/>
  <c r="C81" i="1" l="1"/>
  <c r="L107" i="1"/>
  <c r="N79" i="1"/>
  <c r="N81" i="1" s="1"/>
  <c r="L81" i="1"/>
  <c r="L106" i="1"/>
  <c r="L104" i="1"/>
  <c r="L105" i="1"/>
  <c r="L79" i="1"/>
  <c r="L80" i="1"/>
  <c r="N80" i="1" l="1"/>
</calcChain>
</file>

<file path=xl/sharedStrings.xml><?xml version="1.0" encoding="utf-8"?>
<sst xmlns="http://schemas.openxmlformats.org/spreadsheetml/2006/main" count="153" uniqueCount="61">
  <si>
    <t>Aunelan koulu</t>
  </si>
  <si>
    <t>Cygnaeus skola</t>
  </si>
  <si>
    <t>Haarlan koulu</t>
  </si>
  <si>
    <t xml:space="preserve">Hannunniitun koulu </t>
  </si>
  <si>
    <t>Hepokullan koulu</t>
  </si>
  <si>
    <t xml:space="preserve"> Ilpoisten koulu</t>
  </si>
  <si>
    <t>Jäkärlän koulu</t>
  </si>
  <si>
    <t>Katariinan koulu</t>
  </si>
  <si>
    <t>Kähärin koulu</t>
  </si>
  <si>
    <t xml:space="preserve">Kärsämäen koulu </t>
  </si>
  <si>
    <t>Lausteen koulu</t>
  </si>
  <si>
    <t xml:space="preserve">Luolavuoren koulu </t>
  </si>
  <si>
    <t xml:space="preserve"> Luostarivuoren koulu</t>
  </si>
  <si>
    <t>Mikaelin koulu</t>
  </si>
  <si>
    <t>Moision koulu</t>
  </si>
  <si>
    <t>Nummenpakan koulu</t>
  </si>
  <si>
    <t>Paattisten koulu</t>
  </si>
  <si>
    <t>Pansion koulu</t>
  </si>
  <si>
    <t>Puolalan koulu</t>
  </si>
  <si>
    <t>Puropellon koulu</t>
  </si>
  <si>
    <t>Pääskyvuoren koulu</t>
  </si>
  <si>
    <t>Raunistulan koulu</t>
  </si>
  <si>
    <t>Rieskalähteen koulu</t>
  </si>
  <si>
    <t>S:t Olofsskolan</t>
  </si>
  <si>
    <t>Samppalinnan koulu</t>
  </si>
  <si>
    <t>Sirkkala skola</t>
  </si>
  <si>
    <t>Sirkkalabackens skola</t>
  </si>
  <si>
    <t>Teräsrautelan koulu</t>
  </si>
  <si>
    <t>Topeliuksen koulu</t>
  </si>
  <si>
    <t>Turun Lyseon koulu</t>
  </si>
  <si>
    <t>Varissuon koulu</t>
  </si>
  <si>
    <t>Vasaramäen koulu</t>
  </si>
  <si>
    <t>Vähä-Heikkilän koulu</t>
  </si>
  <si>
    <t>Wäinö Aaltosen koulu</t>
  </si>
  <si>
    <t>luokkia</t>
  </si>
  <si>
    <t>oppilaan h</t>
  </si>
  <si>
    <t>30.1.-16</t>
  </si>
  <si>
    <t>A ja As ja Y</t>
  </si>
  <si>
    <t>kesk. lkt</t>
  </si>
  <si>
    <t>kuvataide</t>
  </si>
  <si>
    <t>yl ja liik, kielik.</t>
  </si>
  <si>
    <t>mus.</t>
  </si>
  <si>
    <t>yleisl.</t>
  </si>
  <si>
    <t>liikuntal.</t>
  </si>
  <si>
    <t>Ruotsinkiel. koulut</t>
  </si>
  <si>
    <t xml:space="preserve">Yht. luokkia </t>
  </si>
  <si>
    <t>Yht. luokkia</t>
  </si>
  <si>
    <t>T, Hep, Pää, Ma</t>
  </si>
  <si>
    <t>mat.lkt</t>
  </si>
  <si>
    <t>liik.lkt</t>
  </si>
  <si>
    <t>tuntijako</t>
  </si>
  <si>
    <t>ylitys</t>
  </si>
  <si>
    <t>ylitys h</t>
  </si>
  <si>
    <t>alakoulu</t>
  </si>
  <si>
    <t>yläkoulu</t>
  </si>
  <si>
    <t>Ka luokat</t>
  </si>
  <si>
    <t>mahdollista lisätä N luokka-asteelle tunti</t>
  </si>
  <si>
    <t>ranskanl.</t>
  </si>
  <si>
    <t>Suomenkiel. koulut</t>
  </si>
  <si>
    <t>A2-kieliryhmiä  on 106</t>
  </si>
  <si>
    <t>arvioidut ylitystunnit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</si>
</sst>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1" fontId="0" fillId="2" borderId="0" xfId="0" applyNumberFormat="1" applyFill="1"/>
    <xf numFmtId="0" fontId="5" fillId="2" borderId="0" xfId="0" applyFont="1" applyFill="1"/>
    <xf numFmtId="0" fontId="5" fillId="0" borderId="0" xfId="0" applyFont="1"/>
    <xf numFmtId="164" fontId="6" fillId="2" borderId="0" xfId="0" applyNumberFormat="1" applyFont="1" applyFill="1"/>
    <xf numFmtId="164" fontId="0" fillId="2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A70" workbookViewId="0">
      <selection activeCell="P80" sqref="P80"/>
    </sheetView>
  </sheetViews>
  <sheetFormatPr defaultRowHeight="14.25" x14ac:dyDescent="0.2"/>
  <cols>
    <col min="3" max="3" width="10.75" bestFit="1" customWidth="1"/>
    <col min="4" max="4" width="6.25" customWidth="1"/>
    <col min="5" max="5" width="5.75" customWidth="1"/>
    <col min="6" max="6" width="6" customWidth="1"/>
    <col min="7" max="7" width="8.625" customWidth="1"/>
    <col min="8" max="8" width="7.375" customWidth="1"/>
    <col min="9" max="9" width="6.375" customWidth="1"/>
    <col min="10" max="10" width="6.875" customWidth="1"/>
    <col min="11" max="11" width="6.625" customWidth="1"/>
    <col min="12" max="12" width="7.5" customWidth="1"/>
  </cols>
  <sheetData>
    <row r="1" spans="1:16" x14ac:dyDescent="0.2">
      <c r="A1" s="2" t="s">
        <v>36</v>
      </c>
    </row>
    <row r="2" spans="1:16" ht="15" x14ac:dyDescent="0.25">
      <c r="A2" s="4" t="s">
        <v>58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 t="s">
        <v>34</v>
      </c>
      <c r="M2" s="5" t="s">
        <v>50</v>
      </c>
      <c r="N2" s="4" t="s">
        <v>52</v>
      </c>
      <c r="P2" s="4" t="s">
        <v>60</v>
      </c>
    </row>
    <row r="3" spans="1:16" x14ac:dyDescent="0.2">
      <c r="A3" s="7" t="s">
        <v>0</v>
      </c>
      <c r="B3" s="8" t="s">
        <v>34</v>
      </c>
      <c r="C3" s="7">
        <v>2</v>
      </c>
      <c r="D3" s="7">
        <v>2</v>
      </c>
      <c r="E3" s="7">
        <v>1.3</v>
      </c>
      <c r="F3" s="7">
        <v>2.2999999999999998</v>
      </c>
      <c r="G3" s="7">
        <v>1</v>
      </c>
      <c r="H3" s="7">
        <v>2.4</v>
      </c>
      <c r="I3" s="7"/>
      <c r="J3" s="7"/>
      <c r="K3" s="7"/>
      <c r="L3" s="7">
        <f>SUM(C3:K3)</f>
        <v>11</v>
      </c>
      <c r="M3" s="7"/>
      <c r="N3" s="7"/>
    </row>
    <row r="4" spans="1:16" x14ac:dyDescent="0.2">
      <c r="A4" s="7"/>
      <c r="B4" s="8" t="s">
        <v>35</v>
      </c>
      <c r="C4" s="7">
        <v>19</v>
      </c>
      <c r="D4" s="7">
        <v>19</v>
      </c>
      <c r="E4" s="7">
        <v>23</v>
      </c>
      <c r="F4" s="7">
        <v>23</v>
      </c>
      <c r="G4" s="7">
        <v>24</v>
      </c>
      <c r="H4" s="7">
        <v>24</v>
      </c>
      <c r="I4" s="7"/>
      <c r="J4" s="7"/>
      <c r="K4" s="7"/>
      <c r="L4" s="7"/>
      <c r="M4" s="7">
        <f>SUM(C4:L4)</f>
        <v>132</v>
      </c>
      <c r="N4" s="7"/>
    </row>
    <row r="5" spans="1:16" x14ac:dyDescent="0.2">
      <c r="A5" s="19" t="s">
        <v>2</v>
      </c>
      <c r="B5" s="1" t="s">
        <v>34</v>
      </c>
      <c r="C5">
        <v>3</v>
      </c>
      <c r="D5">
        <v>3</v>
      </c>
      <c r="E5">
        <v>3</v>
      </c>
      <c r="F5">
        <v>2</v>
      </c>
      <c r="G5">
        <v>3</v>
      </c>
      <c r="H5">
        <v>2</v>
      </c>
      <c r="L5">
        <f>SUM(C5:K5)</f>
        <v>16</v>
      </c>
    </row>
    <row r="6" spans="1:16" x14ac:dyDescent="0.2">
      <c r="B6" s="1" t="s">
        <v>35</v>
      </c>
      <c r="C6">
        <v>19</v>
      </c>
      <c r="D6">
        <v>19</v>
      </c>
      <c r="E6">
        <v>23</v>
      </c>
      <c r="F6">
        <v>23</v>
      </c>
      <c r="G6">
        <v>24</v>
      </c>
      <c r="H6">
        <v>25</v>
      </c>
      <c r="M6">
        <f>SUM(C6:L6)</f>
        <v>133</v>
      </c>
      <c r="N6">
        <f>H5*1</f>
        <v>2</v>
      </c>
    </row>
    <row r="7" spans="1:16" x14ac:dyDescent="0.2">
      <c r="A7" s="18" t="s">
        <v>3</v>
      </c>
      <c r="B7" s="8" t="s">
        <v>34</v>
      </c>
      <c r="C7" s="7">
        <v>4.5</v>
      </c>
      <c r="D7" s="7">
        <v>3</v>
      </c>
      <c r="E7" s="7">
        <v>4</v>
      </c>
      <c r="F7" s="7">
        <v>3</v>
      </c>
      <c r="G7" s="7">
        <v>3</v>
      </c>
      <c r="H7" s="7">
        <v>2</v>
      </c>
      <c r="I7" s="7"/>
      <c r="J7" s="7"/>
      <c r="K7" s="7"/>
      <c r="L7" s="7">
        <f>SUM(C7:K7)</f>
        <v>19.5</v>
      </c>
      <c r="M7" s="7"/>
      <c r="N7" s="7"/>
    </row>
    <row r="8" spans="1:16" x14ac:dyDescent="0.2">
      <c r="A8" s="7"/>
      <c r="B8" s="8" t="s">
        <v>35</v>
      </c>
      <c r="C8" s="7">
        <v>19</v>
      </c>
      <c r="D8" s="7">
        <v>19</v>
      </c>
      <c r="E8" s="7">
        <v>23</v>
      </c>
      <c r="F8" s="7">
        <v>23</v>
      </c>
      <c r="G8" s="7">
        <v>24</v>
      </c>
      <c r="H8" s="7">
        <v>24</v>
      </c>
      <c r="I8" s="7"/>
      <c r="J8" s="7"/>
      <c r="K8" s="7"/>
      <c r="L8" s="7"/>
      <c r="M8" s="7">
        <f>SUM(C8:L8)</f>
        <v>132</v>
      </c>
      <c r="N8" s="7"/>
    </row>
    <row r="9" spans="1:16" x14ac:dyDescent="0.2">
      <c r="A9" s="7" t="s">
        <v>38</v>
      </c>
      <c r="B9" s="8" t="s">
        <v>34</v>
      </c>
      <c r="C9" s="7">
        <v>3.5</v>
      </c>
      <c r="D9" s="7">
        <v>3</v>
      </c>
      <c r="E9" s="7">
        <v>3</v>
      </c>
      <c r="F9" s="7">
        <v>2</v>
      </c>
      <c r="G9" s="7">
        <v>2</v>
      </c>
      <c r="H9" s="7">
        <v>2</v>
      </c>
      <c r="I9" s="7"/>
      <c r="J9" s="7"/>
      <c r="K9" s="7"/>
      <c r="L9" s="7">
        <f>SUM(C9:K9)</f>
        <v>15.5</v>
      </c>
      <c r="M9" s="7"/>
      <c r="N9" s="7"/>
    </row>
    <row r="10" spans="1:16" x14ac:dyDescent="0.2">
      <c r="A10" s="7"/>
      <c r="B10" s="8" t="s">
        <v>35</v>
      </c>
      <c r="C10" s="7">
        <v>22</v>
      </c>
      <c r="D10" s="7">
        <v>22</v>
      </c>
      <c r="E10" s="7">
        <v>24</v>
      </c>
      <c r="F10" s="7">
        <v>25</v>
      </c>
      <c r="G10" s="7">
        <v>26</v>
      </c>
      <c r="H10" s="7">
        <v>26</v>
      </c>
      <c r="I10" s="7"/>
      <c r="J10" s="7"/>
      <c r="K10" s="7"/>
      <c r="L10" s="7"/>
      <c r="M10" s="7">
        <f>SUM(C10:L10)</f>
        <v>145</v>
      </c>
      <c r="N10" s="7">
        <f>C9*3+D9*3+E9*1+F9*2+G9*2+H9*2</f>
        <v>34.5</v>
      </c>
      <c r="P10">
        <v>4</v>
      </c>
    </row>
    <row r="11" spans="1:16" x14ac:dyDescent="0.2">
      <c r="A11" s="19" t="s">
        <v>4</v>
      </c>
      <c r="B11" s="1" t="s">
        <v>34</v>
      </c>
      <c r="C11">
        <v>4</v>
      </c>
      <c r="D11">
        <v>3</v>
      </c>
      <c r="E11">
        <v>3</v>
      </c>
      <c r="F11">
        <v>2</v>
      </c>
      <c r="G11">
        <v>2</v>
      </c>
      <c r="H11">
        <v>2</v>
      </c>
      <c r="L11">
        <f>SUM(C11:K11)</f>
        <v>16</v>
      </c>
    </row>
    <row r="12" spans="1:16" x14ac:dyDescent="0.2">
      <c r="B12" s="1" t="s">
        <v>35</v>
      </c>
      <c r="C12">
        <v>19</v>
      </c>
      <c r="D12">
        <v>19</v>
      </c>
      <c r="E12">
        <v>23</v>
      </c>
      <c r="F12">
        <v>23</v>
      </c>
      <c r="G12">
        <v>24</v>
      </c>
      <c r="H12">
        <v>24</v>
      </c>
      <c r="M12">
        <f>SUM(C12:L12)</f>
        <v>132</v>
      </c>
    </row>
    <row r="13" spans="1:16" x14ac:dyDescent="0.2">
      <c r="A13" s="7" t="s">
        <v>5</v>
      </c>
      <c r="B13" s="8" t="s">
        <v>34</v>
      </c>
      <c r="C13" s="7">
        <v>3</v>
      </c>
      <c r="D13" s="7">
        <v>3</v>
      </c>
      <c r="E13" s="7">
        <v>3</v>
      </c>
      <c r="F13" s="7">
        <v>2</v>
      </c>
      <c r="G13" s="7">
        <v>2.5</v>
      </c>
      <c r="H13" s="7">
        <v>2.5</v>
      </c>
      <c r="I13" s="7"/>
      <c r="J13" s="7"/>
      <c r="K13" s="7"/>
      <c r="L13" s="7">
        <f>SUM(C13:K13)</f>
        <v>16</v>
      </c>
      <c r="M13" s="7"/>
      <c r="N13" s="7"/>
    </row>
    <row r="14" spans="1:16" x14ac:dyDescent="0.2">
      <c r="A14" s="7"/>
      <c r="B14" s="8" t="s">
        <v>35</v>
      </c>
      <c r="C14" s="7">
        <v>20</v>
      </c>
      <c r="D14" s="7">
        <v>20</v>
      </c>
      <c r="E14" s="7">
        <v>23</v>
      </c>
      <c r="F14" s="7">
        <v>24</v>
      </c>
      <c r="G14" s="7">
        <v>25</v>
      </c>
      <c r="H14" s="7">
        <v>25</v>
      </c>
      <c r="I14" s="7"/>
      <c r="J14" s="7"/>
      <c r="K14" s="7"/>
      <c r="L14" s="7"/>
      <c r="M14" s="7">
        <f>SUM(C14:L14)</f>
        <v>137</v>
      </c>
      <c r="N14" s="7">
        <f>C13*1+D13*1+F13*1+G13*1+H13*1</f>
        <v>13</v>
      </c>
    </row>
    <row r="15" spans="1:16" x14ac:dyDescent="0.2">
      <c r="A15" t="s">
        <v>6</v>
      </c>
      <c r="B15" s="1" t="s">
        <v>34</v>
      </c>
      <c r="C15">
        <v>2</v>
      </c>
      <c r="D15">
        <v>2</v>
      </c>
      <c r="E15">
        <v>1</v>
      </c>
      <c r="F15">
        <v>1</v>
      </c>
      <c r="G15">
        <v>2</v>
      </c>
      <c r="H15">
        <v>1</v>
      </c>
      <c r="L15">
        <f>SUM(C15:K15)</f>
        <v>9</v>
      </c>
    </row>
    <row r="16" spans="1:16" x14ac:dyDescent="0.2">
      <c r="B16" s="1" t="s">
        <v>35</v>
      </c>
      <c r="C16">
        <v>19</v>
      </c>
      <c r="D16">
        <v>19</v>
      </c>
      <c r="E16">
        <v>23</v>
      </c>
      <c r="F16">
        <v>23</v>
      </c>
      <c r="G16">
        <v>24</v>
      </c>
      <c r="H16">
        <v>24</v>
      </c>
      <c r="M16">
        <f>SUM(C16:L16)</f>
        <v>132</v>
      </c>
    </row>
    <row r="17" spans="1:16" x14ac:dyDescent="0.2">
      <c r="A17" s="7" t="s">
        <v>7</v>
      </c>
      <c r="B17" s="8" t="s">
        <v>34</v>
      </c>
      <c r="C17" s="7">
        <v>3</v>
      </c>
      <c r="D17" s="7">
        <v>5</v>
      </c>
      <c r="E17" s="7">
        <v>3</v>
      </c>
      <c r="F17" s="7">
        <v>3</v>
      </c>
      <c r="G17" s="7">
        <v>3</v>
      </c>
      <c r="H17" s="7">
        <v>2</v>
      </c>
      <c r="I17" s="7">
        <v>3</v>
      </c>
      <c r="J17" s="7">
        <v>2</v>
      </c>
      <c r="K17" s="7">
        <v>3</v>
      </c>
      <c r="L17" s="7">
        <f>SUM(C17:K17)</f>
        <v>27</v>
      </c>
      <c r="M17" s="7"/>
      <c r="N17" s="7"/>
    </row>
    <row r="18" spans="1:16" x14ac:dyDescent="0.2">
      <c r="A18" s="7"/>
      <c r="B18" s="8" t="s">
        <v>35</v>
      </c>
      <c r="C18" s="7">
        <v>21</v>
      </c>
      <c r="D18" s="7">
        <v>21</v>
      </c>
      <c r="E18" s="7">
        <v>25</v>
      </c>
      <c r="F18" s="7">
        <v>25</v>
      </c>
      <c r="G18" s="7">
        <v>26</v>
      </c>
      <c r="H18" s="7">
        <v>26</v>
      </c>
      <c r="I18" s="7">
        <v>30</v>
      </c>
      <c r="J18" s="7">
        <v>30</v>
      </c>
      <c r="K18" s="7">
        <v>30</v>
      </c>
      <c r="L18" s="7"/>
      <c r="M18" s="7">
        <f>SUM(C18:L18)</f>
        <v>234</v>
      </c>
      <c r="N18" s="7">
        <f>C17*2+D17*2+E17*2+F17*2+G17*2+H17*2</f>
        <v>38</v>
      </c>
      <c r="P18">
        <v>6</v>
      </c>
    </row>
    <row r="19" spans="1:16" x14ac:dyDescent="0.2">
      <c r="A19" s="7" t="s">
        <v>8</v>
      </c>
      <c r="B19" s="1" t="s">
        <v>34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L19">
        <f>SUM(C19:K19)</f>
        <v>6</v>
      </c>
    </row>
    <row r="20" spans="1:16" x14ac:dyDescent="0.2">
      <c r="B20" s="1" t="s">
        <v>35</v>
      </c>
      <c r="C20">
        <v>19</v>
      </c>
      <c r="D20">
        <v>19</v>
      </c>
      <c r="E20">
        <v>23</v>
      </c>
      <c r="F20">
        <v>23</v>
      </c>
      <c r="G20">
        <v>24</v>
      </c>
      <c r="H20">
        <v>25</v>
      </c>
      <c r="M20">
        <f>SUM(C20:L20)</f>
        <v>133</v>
      </c>
      <c r="N20">
        <v>1</v>
      </c>
    </row>
    <row r="21" spans="1:16" x14ac:dyDescent="0.2">
      <c r="A21" s="7" t="s">
        <v>9</v>
      </c>
      <c r="B21" s="8" t="s">
        <v>34</v>
      </c>
      <c r="C21" s="7">
        <v>4</v>
      </c>
      <c r="D21" s="7">
        <v>4.5</v>
      </c>
      <c r="E21" s="7">
        <v>3.5</v>
      </c>
      <c r="F21" s="7">
        <v>1</v>
      </c>
      <c r="G21" s="7">
        <v>1</v>
      </c>
      <c r="H21" s="7">
        <v>1</v>
      </c>
      <c r="I21" s="7"/>
      <c r="J21" s="7"/>
      <c r="K21" s="7"/>
      <c r="L21" s="7">
        <f>SUM(C21:K21)</f>
        <v>15</v>
      </c>
      <c r="M21" s="7"/>
      <c r="N21" s="7"/>
    </row>
    <row r="22" spans="1:16" x14ac:dyDescent="0.2">
      <c r="A22" s="7"/>
      <c r="B22" s="8" t="s">
        <v>35</v>
      </c>
      <c r="C22" s="7">
        <v>19.5</v>
      </c>
      <c r="D22" s="7">
        <v>19.5</v>
      </c>
      <c r="E22" s="7">
        <v>23</v>
      </c>
      <c r="F22" s="7">
        <v>23</v>
      </c>
      <c r="G22" s="7">
        <v>24</v>
      </c>
      <c r="H22" s="7">
        <v>24</v>
      </c>
      <c r="I22" s="7"/>
      <c r="J22" s="7"/>
      <c r="K22" s="7"/>
      <c r="L22" s="7"/>
      <c r="M22" s="7">
        <f>SUM(C22:L22)</f>
        <v>133</v>
      </c>
      <c r="N22" s="7">
        <f>C21*0.5+D21*0.5</f>
        <v>4.25</v>
      </c>
    </row>
    <row r="23" spans="1:16" x14ac:dyDescent="0.2">
      <c r="A23" t="s">
        <v>10</v>
      </c>
      <c r="B23" s="1" t="s">
        <v>34</v>
      </c>
      <c r="C23">
        <v>2</v>
      </c>
      <c r="D23">
        <v>1</v>
      </c>
      <c r="E23">
        <v>1</v>
      </c>
      <c r="F23">
        <v>1</v>
      </c>
      <c r="G23">
        <v>1</v>
      </c>
      <c r="H23">
        <v>1</v>
      </c>
      <c r="L23">
        <f>SUM(C23:K23)</f>
        <v>7</v>
      </c>
    </row>
    <row r="24" spans="1:16" x14ac:dyDescent="0.2">
      <c r="B24" s="1" t="s">
        <v>35</v>
      </c>
      <c r="C24">
        <v>19</v>
      </c>
      <c r="D24">
        <v>19</v>
      </c>
      <c r="E24">
        <v>23</v>
      </c>
      <c r="F24">
        <v>23</v>
      </c>
      <c r="G24">
        <v>24</v>
      </c>
      <c r="H24">
        <v>24</v>
      </c>
      <c r="M24">
        <f>SUM(C24:L24)</f>
        <v>132</v>
      </c>
    </row>
    <row r="25" spans="1:16" x14ac:dyDescent="0.2">
      <c r="A25" s="14" t="s">
        <v>11</v>
      </c>
      <c r="B25" s="8" t="s">
        <v>34</v>
      </c>
      <c r="C25" s="7">
        <v>2</v>
      </c>
      <c r="D25" s="7">
        <v>2</v>
      </c>
      <c r="E25" s="7">
        <v>2</v>
      </c>
      <c r="F25" s="7">
        <v>2</v>
      </c>
      <c r="G25" s="7">
        <v>2</v>
      </c>
      <c r="H25" s="7">
        <v>1</v>
      </c>
      <c r="I25" s="7"/>
      <c r="J25" s="7"/>
      <c r="K25" s="7"/>
      <c r="L25" s="7">
        <f>SUM(C25:K25)</f>
        <v>11</v>
      </c>
      <c r="M25" s="7"/>
      <c r="N25" s="7"/>
    </row>
    <row r="26" spans="1:16" x14ac:dyDescent="0.2">
      <c r="A26" s="7"/>
      <c r="B26" s="8" t="s">
        <v>35</v>
      </c>
      <c r="C26" s="7">
        <v>19</v>
      </c>
      <c r="D26" s="7">
        <v>19</v>
      </c>
      <c r="E26" s="7">
        <v>23</v>
      </c>
      <c r="F26" s="7">
        <v>23</v>
      </c>
      <c r="G26" s="7">
        <v>24</v>
      </c>
      <c r="H26" s="7">
        <v>24</v>
      </c>
      <c r="I26" s="7"/>
      <c r="J26" s="7"/>
      <c r="K26" s="7"/>
      <c r="L26" s="7"/>
      <c r="M26" s="7">
        <f>SUM(C26:L26)</f>
        <v>132</v>
      </c>
      <c r="N26" s="7"/>
    </row>
    <row r="27" spans="1:16" x14ac:dyDescent="0.2">
      <c r="A27" s="14" t="s">
        <v>37</v>
      </c>
      <c r="B27" s="8" t="s">
        <v>34</v>
      </c>
      <c r="C27" s="7">
        <v>4</v>
      </c>
      <c r="D27" s="7">
        <v>4.5</v>
      </c>
      <c r="E27" s="7">
        <v>4.5</v>
      </c>
      <c r="F27" s="7">
        <v>4</v>
      </c>
      <c r="G27" s="7">
        <v>3.5</v>
      </c>
      <c r="H27" s="7">
        <v>3.5</v>
      </c>
      <c r="I27" s="7">
        <v>5</v>
      </c>
      <c r="J27" s="7">
        <v>4</v>
      </c>
      <c r="K27" s="7">
        <v>4</v>
      </c>
      <c r="L27" s="7">
        <f>SUM(C27:K27)</f>
        <v>37</v>
      </c>
      <c r="M27" s="7"/>
      <c r="N27" s="7"/>
      <c r="P27">
        <v>8</v>
      </c>
    </row>
    <row r="28" spans="1:16" x14ac:dyDescent="0.2">
      <c r="A28" s="7" t="s">
        <v>47</v>
      </c>
      <c r="B28" s="8" t="s">
        <v>35</v>
      </c>
      <c r="C28" s="7">
        <v>21</v>
      </c>
      <c r="D28" s="7">
        <v>21</v>
      </c>
      <c r="E28" s="7">
        <v>24</v>
      </c>
      <c r="F28" s="7">
        <v>24</v>
      </c>
      <c r="G28" s="7">
        <v>26</v>
      </c>
      <c r="H28" s="7">
        <v>26</v>
      </c>
      <c r="I28" s="7">
        <v>30</v>
      </c>
      <c r="J28" s="7">
        <v>30</v>
      </c>
      <c r="K28" s="7">
        <v>30</v>
      </c>
      <c r="L28" s="7"/>
      <c r="M28" s="7">
        <f>SUM(C28:L28)</f>
        <v>232</v>
      </c>
      <c r="N28" s="7">
        <f>C27*2+D27*2+E27*1+F27*1+G27*2+H27*2</f>
        <v>39.5</v>
      </c>
    </row>
    <row r="29" spans="1:16" x14ac:dyDescent="0.2">
      <c r="A29" t="s">
        <v>12</v>
      </c>
      <c r="B29" s="1" t="s">
        <v>34</v>
      </c>
      <c r="C29">
        <v>3</v>
      </c>
      <c r="D29">
        <v>3</v>
      </c>
      <c r="E29">
        <v>2</v>
      </c>
      <c r="F29">
        <v>2</v>
      </c>
      <c r="G29">
        <v>2</v>
      </c>
      <c r="H29">
        <v>3</v>
      </c>
      <c r="I29">
        <v>7</v>
      </c>
      <c r="J29">
        <v>7</v>
      </c>
      <c r="K29">
        <v>8</v>
      </c>
      <c r="L29">
        <f>SUM(C29:K29)</f>
        <v>37</v>
      </c>
      <c r="P29">
        <v>5</v>
      </c>
    </row>
    <row r="30" spans="1:16" x14ac:dyDescent="0.2">
      <c r="A30" t="s">
        <v>40</v>
      </c>
      <c r="B30" s="1" t="s">
        <v>35</v>
      </c>
      <c r="C30">
        <v>19</v>
      </c>
      <c r="D30">
        <v>19</v>
      </c>
      <c r="E30">
        <v>23.5</v>
      </c>
      <c r="F30">
        <v>23</v>
      </c>
      <c r="G30">
        <v>24</v>
      </c>
      <c r="H30">
        <v>25</v>
      </c>
      <c r="I30">
        <v>30</v>
      </c>
      <c r="J30">
        <v>30</v>
      </c>
      <c r="K30">
        <v>30</v>
      </c>
      <c r="M30">
        <f>SUM(C30:L30)</f>
        <v>223.5</v>
      </c>
      <c r="N30">
        <f>E29*0.5+H29*1</f>
        <v>4</v>
      </c>
    </row>
    <row r="31" spans="1:16" x14ac:dyDescent="0.2">
      <c r="A31" t="s">
        <v>39</v>
      </c>
      <c r="B31" s="1" t="s">
        <v>34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f>SUM(E31:K31)</f>
        <v>7</v>
      </c>
    </row>
    <row r="32" spans="1:16" x14ac:dyDescent="0.2">
      <c r="B32" s="1" t="s">
        <v>35</v>
      </c>
      <c r="E32">
        <v>25</v>
      </c>
      <c r="F32">
        <v>25</v>
      </c>
      <c r="G32">
        <v>25</v>
      </c>
      <c r="H32">
        <v>26</v>
      </c>
      <c r="I32">
        <v>30</v>
      </c>
      <c r="J32">
        <v>30</v>
      </c>
      <c r="K32">
        <v>31</v>
      </c>
      <c r="M32">
        <f>SUM(E32:L32)</f>
        <v>192</v>
      </c>
      <c r="N32">
        <f>2+2+1+2+1</f>
        <v>8</v>
      </c>
    </row>
    <row r="33" spans="1:16" x14ac:dyDescent="0.2">
      <c r="A33" s="7" t="s">
        <v>13</v>
      </c>
      <c r="B33" s="8" t="s">
        <v>34</v>
      </c>
      <c r="C33" s="7">
        <v>2</v>
      </c>
      <c r="D33" s="7">
        <v>2</v>
      </c>
      <c r="E33" s="7">
        <v>2</v>
      </c>
      <c r="F33" s="7">
        <v>3</v>
      </c>
      <c r="G33" s="7">
        <v>3</v>
      </c>
      <c r="H33" s="7">
        <v>2</v>
      </c>
      <c r="I33" s="7">
        <v>2.5</v>
      </c>
      <c r="J33" s="7">
        <v>3.5</v>
      </c>
      <c r="K33" s="7">
        <v>4</v>
      </c>
      <c r="L33" s="7">
        <f>SUM(C33:K33)</f>
        <v>24</v>
      </c>
      <c r="M33" s="7"/>
      <c r="N33" s="7"/>
      <c r="P33">
        <v>6</v>
      </c>
    </row>
    <row r="34" spans="1:16" x14ac:dyDescent="0.2">
      <c r="A34" s="7"/>
      <c r="B34" s="8" t="s">
        <v>35</v>
      </c>
      <c r="C34" s="7">
        <v>21</v>
      </c>
      <c r="D34" s="7">
        <v>21</v>
      </c>
      <c r="E34" s="7">
        <v>24</v>
      </c>
      <c r="F34" s="7">
        <v>25</v>
      </c>
      <c r="G34" s="7">
        <v>26</v>
      </c>
      <c r="H34" s="7">
        <v>27</v>
      </c>
      <c r="I34" s="7">
        <v>30</v>
      </c>
      <c r="J34" s="7">
        <v>30</v>
      </c>
      <c r="K34" s="7">
        <v>30</v>
      </c>
      <c r="L34" s="7"/>
      <c r="M34" s="7">
        <f>SUM(C34:L34)</f>
        <v>234</v>
      </c>
      <c r="N34" s="7">
        <f>C33*2+D33*2+E33*1+F33*2+G33*2+H33*3</f>
        <v>28</v>
      </c>
    </row>
    <row r="35" spans="1:16" x14ac:dyDescent="0.2">
      <c r="A35" t="s">
        <v>14</v>
      </c>
      <c r="B35" s="1" t="s">
        <v>34</v>
      </c>
      <c r="C35">
        <v>2</v>
      </c>
      <c r="D35">
        <v>3</v>
      </c>
      <c r="E35">
        <v>3</v>
      </c>
      <c r="F35">
        <v>2</v>
      </c>
      <c r="G35">
        <v>2.5</v>
      </c>
      <c r="H35">
        <v>3.5</v>
      </c>
      <c r="L35">
        <f>SUM(C35:K35)</f>
        <v>16</v>
      </c>
    </row>
    <row r="36" spans="1:16" x14ac:dyDescent="0.2">
      <c r="B36" s="1" t="s">
        <v>35</v>
      </c>
      <c r="C36">
        <v>19</v>
      </c>
      <c r="D36">
        <v>19</v>
      </c>
      <c r="E36">
        <v>23</v>
      </c>
      <c r="F36">
        <v>23</v>
      </c>
      <c r="G36">
        <v>24</v>
      </c>
      <c r="H36">
        <v>24</v>
      </c>
      <c r="M36">
        <f>SUM(C36:L36)</f>
        <v>132</v>
      </c>
    </row>
    <row r="37" spans="1:16" x14ac:dyDescent="0.2">
      <c r="A37" s="7" t="s">
        <v>15</v>
      </c>
      <c r="B37" s="8" t="s">
        <v>34</v>
      </c>
      <c r="C37" s="7">
        <v>3.5</v>
      </c>
      <c r="D37" s="7">
        <v>3.5</v>
      </c>
      <c r="E37" s="7">
        <v>2.5</v>
      </c>
      <c r="F37" s="7">
        <v>2.5</v>
      </c>
      <c r="G37" s="7">
        <v>2.5</v>
      </c>
      <c r="H37" s="7">
        <v>2.5</v>
      </c>
      <c r="I37" s="7">
        <v>8</v>
      </c>
      <c r="J37" s="7">
        <v>9</v>
      </c>
      <c r="K37" s="7">
        <v>8</v>
      </c>
      <c r="L37" s="7">
        <f>SUM(C37:K37)</f>
        <v>42</v>
      </c>
      <c r="M37" s="7"/>
      <c r="N37" s="7"/>
    </row>
    <row r="38" spans="1:16" x14ac:dyDescent="0.2">
      <c r="A38" s="7"/>
      <c r="B38" s="8" t="s">
        <v>35</v>
      </c>
      <c r="C38" s="7">
        <v>19</v>
      </c>
      <c r="D38" s="7">
        <v>19</v>
      </c>
      <c r="E38" s="7">
        <v>23</v>
      </c>
      <c r="F38" s="7">
        <v>23</v>
      </c>
      <c r="G38" s="7">
        <v>24</v>
      </c>
      <c r="H38" s="7">
        <v>24</v>
      </c>
      <c r="I38" s="7">
        <v>30</v>
      </c>
      <c r="J38" s="7">
        <v>30</v>
      </c>
      <c r="K38" s="7">
        <v>30</v>
      </c>
      <c r="L38" s="7"/>
      <c r="M38" s="7">
        <f>SUM(C38:L38)</f>
        <v>222</v>
      </c>
      <c r="N38" s="7"/>
      <c r="P38">
        <v>2</v>
      </c>
    </row>
    <row r="39" spans="1:16" x14ac:dyDescent="0.2">
      <c r="A39" t="s">
        <v>16</v>
      </c>
      <c r="B39" s="1" t="s">
        <v>34</v>
      </c>
      <c r="C39">
        <v>2</v>
      </c>
      <c r="D39">
        <v>1</v>
      </c>
      <c r="E39">
        <v>2</v>
      </c>
      <c r="F39">
        <v>1</v>
      </c>
      <c r="G39">
        <v>1</v>
      </c>
      <c r="H39">
        <v>1</v>
      </c>
      <c r="L39">
        <f>SUM(C39:K39)</f>
        <v>8</v>
      </c>
    </row>
    <row r="40" spans="1:16" x14ac:dyDescent="0.2">
      <c r="B40" s="1" t="s">
        <v>35</v>
      </c>
      <c r="C40">
        <v>19</v>
      </c>
      <c r="D40">
        <v>19</v>
      </c>
      <c r="E40">
        <v>23</v>
      </c>
      <c r="F40">
        <v>23</v>
      </c>
      <c r="G40">
        <v>24</v>
      </c>
      <c r="H40">
        <v>24</v>
      </c>
      <c r="M40">
        <f>SUM(C40:L40)</f>
        <v>132</v>
      </c>
    </row>
    <row r="41" spans="1:16" x14ac:dyDescent="0.2">
      <c r="A41" s="18" t="s">
        <v>17</v>
      </c>
      <c r="B41" s="8" t="s">
        <v>34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/>
      <c r="J41" s="7"/>
      <c r="K41" s="7"/>
      <c r="L41" s="7">
        <f>SUM(C41:K41)</f>
        <v>12</v>
      </c>
      <c r="M41" s="7"/>
      <c r="N41" s="7"/>
    </row>
    <row r="42" spans="1:16" x14ac:dyDescent="0.2">
      <c r="A42" s="7"/>
      <c r="B42" s="8" t="s">
        <v>35</v>
      </c>
      <c r="C42" s="7">
        <v>19</v>
      </c>
      <c r="D42" s="7">
        <v>19</v>
      </c>
      <c r="E42" s="7">
        <v>23</v>
      </c>
      <c r="F42" s="7">
        <v>23</v>
      </c>
      <c r="G42" s="7">
        <v>24</v>
      </c>
      <c r="H42" s="7">
        <v>24</v>
      </c>
      <c r="I42" s="7"/>
      <c r="J42" s="7"/>
      <c r="K42" s="7"/>
      <c r="L42" s="7"/>
      <c r="M42" s="7">
        <f>SUM(C42:L42)</f>
        <v>132</v>
      </c>
      <c r="N42" s="7"/>
    </row>
    <row r="43" spans="1:16" x14ac:dyDescent="0.2">
      <c r="A43" t="s">
        <v>18</v>
      </c>
      <c r="B43" s="1" t="s">
        <v>34</v>
      </c>
      <c r="C43">
        <v>3.5</v>
      </c>
      <c r="D43">
        <v>3.5</v>
      </c>
      <c r="E43">
        <v>3.5</v>
      </c>
      <c r="F43">
        <v>3.5</v>
      </c>
      <c r="G43">
        <v>3.5</v>
      </c>
      <c r="H43">
        <v>3.5</v>
      </c>
      <c r="I43">
        <v>4</v>
      </c>
      <c r="J43">
        <v>4</v>
      </c>
      <c r="K43">
        <v>4</v>
      </c>
      <c r="L43">
        <f>SUM(C43:K43)</f>
        <v>33</v>
      </c>
    </row>
    <row r="44" spans="1:16" x14ac:dyDescent="0.2">
      <c r="A44" t="s">
        <v>42</v>
      </c>
      <c r="B44" s="1" t="s">
        <v>35</v>
      </c>
      <c r="C44">
        <v>19</v>
      </c>
      <c r="D44">
        <v>19</v>
      </c>
      <c r="E44">
        <v>23</v>
      </c>
      <c r="F44">
        <v>23</v>
      </c>
      <c r="G44">
        <v>26</v>
      </c>
      <c r="H44">
        <v>26</v>
      </c>
      <c r="I44">
        <v>30</v>
      </c>
      <c r="J44">
        <v>30</v>
      </c>
      <c r="K44">
        <v>30</v>
      </c>
      <c r="M44">
        <f>SUM(C44:L44)</f>
        <v>226</v>
      </c>
      <c r="N44">
        <f>G43*2+H43*2</f>
        <v>14</v>
      </c>
      <c r="P44">
        <v>8</v>
      </c>
    </row>
    <row r="45" spans="1:16" x14ac:dyDescent="0.2">
      <c r="A45" t="s">
        <v>41</v>
      </c>
      <c r="B45" s="1" t="s">
        <v>34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f>SUM(E45:K45)</f>
        <v>7</v>
      </c>
    </row>
    <row r="46" spans="1:16" x14ac:dyDescent="0.2">
      <c r="B46" s="1" t="s">
        <v>35</v>
      </c>
      <c r="E46">
        <v>25</v>
      </c>
      <c r="F46">
        <v>25</v>
      </c>
      <c r="G46">
        <v>26</v>
      </c>
      <c r="H46">
        <v>26</v>
      </c>
      <c r="I46">
        <v>30</v>
      </c>
      <c r="J46">
        <v>30</v>
      </c>
      <c r="K46">
        <v>30</v>
      </c>
      <c r="M46">
        <f>SUM(E46:L46)</f>
        <v>192</v>
      </c>
      <c r="N46">
        <f>2+2+2+2</f>
        <v>8</v>
      </c>
    </row>
    <row r="47" spans="1:16" x14ac:dyDescent="0.2">
      <c r="A47" s="7" t="s">
        <v>19</v>
      </c>
      <c r="B47" s="8" t="s">
        <v>34</v>
      </c>
      <c r="C47" s="7"/>
      <c r="D47" s="7"/>
      <c r="E47" s="7"/>
      <c r="F47" s="7"/>
      <c r="G47" s="7"/>
      <c r="H47" s="7"/>
      <c r="I47" s="7">
        <v>7</v>
      </c>
      <c r="J47" s="7">
        <v>6</v>
      </c>
      <c r="K47" s="7">
        <v>8</v>
      </c>
      <c r="L47" s="7">
        <f>SUM(I47:K47)</f>
        <v>21</v>
      </c>
      <c r="M47" s="7"/>
      <c r="N47" s="7"/>
    </row>
    <row r="48" spans="1:16" x14ac:dyDescent="0.2">
      <c r="A48" s="7" t="s">
        <v>42</v>
      </c>
      <c r="B48" s="8" t="s">
        <v>35</v>
      </c>
      <c r="C48" s="7"/>
      <c r="D48" s="7"/>
      <c r="E48" s="7"/>
      <c r="F48" s="7"/>
      <c r="G48" s="7"/>
      <c r="H48" s="7"/>
      <c r="I48" s="7">
        <v>30</v>
      </c>
      <c r="J48" s="7">
        <v>30</v>
      </c>
      <c r="K48" s="7">
        <v>30</v>
      </c>
      <c r="L48" s="7"/>
      <c r="M48" s="7">
        <f>SUM(I48:L48)</f>
        <v>90</v>
      </c>
      <c r="N48" s="7"/>
    </row>
    <row r="49" spans="1:16" x14ac:dyDescent="0.2">
      <c r="A49" s="7" t="s">
        <v>49</v>
      </c>
      <c r="B49" s="8" t="s">
        <v>34</v>
      </c>
      <c r="C49" s="7"/>
      <c r="D49" s="7"/>
      <c r="E49" s="7"/>
      <c r="F49" s="7"/>
      <c r="G49" s="7"/>
      <c r="H49" s="7"/>
      <c r="I49" s="7">
        <v>1</v>
      </c>
      <c r="J49" s="7">
        <v>1</v>
      </c>
      <c r="K49" s="7">
        <v>1</v>
      </c>
      <c r="L49" s="7">
        <f>SUM(I49:K49)</f>
        <v>3</v>
      </c>
      <c r="M49" s="7"/>
      <c r="N49" s="7"/>
    </row>
    <row r="50" spans="1:16" x14ac:dyDescent="0.2">
      <c r="A50" s="7"/>
      <c r="B50" s="8" t="s">
        <v>35</v>
      </c>
      <c r="C50" s="7"/>
      <c r="D50" s="7"/>
      <c r="E50" s="7"/>
      <c r="F50" s="7"/>
      <c r="G50" s="7"/>
      <c r="H50" s="7"/>
      <c r="I50" s="7">
        <v>31</v>
      </c>
      <c r="J50" s="7">
        <v>30</v>
      </c>
      <c r="K50" s="7">
        <v>30</v>
      </c>
      <c r="L50" s="7"/>
      <c r="M50" s="7">
        <f>SUM(I50:L50)</f>
        <v>91</v>
      </c>
      <c r="N50" s="7">
        <f>1</f>
        <v>1</v>
      </c>
      <c r="P50">
        <v>1</v>
      </c>
    </row>
    <row r="51" spans="1:16" x14ac:dyDescent="0.2">
      <c r="A51" t="s">
        <v>20</v>
      </c>
      <c r="B51" s="1" t="s">
        <v>34</v>
      </c>
      <c r="C51">
        <v>2</v>
      </c>
      <c r="D51">
        <v>2</v>
      </c>
      <c r="E51">
        <v>3</v>
      </c>
      <c r="F51">
        <v>2</v>
      </c>
      <c r="G51">
        <v>2</v>
      </c>
      <c r="H51">
        <v>2</v>
      </c>
      <c r="L51">
        <f>SUM(C51:K51)</f>
        <v>13</v>
      </c>
      <c r="P51">
        <v>1</v>
      </c>
    </row>
    <row r="52" spans="1:16" x14ac:dyDescent="0.2">
      <c r="B52" s="1" t="s">
        <v>35</v>
      </c>
      <c r="C52">
        <v>19</v>
      </c>
      <c r="D52">
        <v>20</v>
      </c>
      <c r="E52">
        <v>24</v>
      </c>
      <c r="F52">
        <v>25</v>
      </c>
      <c r="G52">
        <v>25</v>
      </c>
      <c r="H52">
        <v>25</v>
      </c>
      <c r="M52">
        <f>SUM(C52:L52)</f>
        <v>138</v>
      </c>
      <c r="N52">
        <f>D51*1+E51*1+F51*2+G51*1+H51*1</f>
        <v>13</v>
      </c>
    </row>
    <row r="53" spans="1:16" x14ac:dyDescent="0.2">
      <c r="A53" s="7" t="s">
        <v>21</v>
      </c>
      <c r="B53" s="8" t="s">
        <v>34</v>
      </c>
      <c r="C53" s="7">
        <v>2</v>
      </c>
      <c r="D53" s="7">
        <v>3</v>
      </c>
      <c r="E53" s="7">
        <v>1</v>
      </c>
      <c r="F53" s="7">
        <v>1</v>
      </c>
      <c r="G53" s="7">
        <v>1</v>
      </c>
      <c r="H53" s="7">
        <v>1</v>
      </c>
      <c r="I53" s="7">
        <v>3</v>
      </c>
      <c r="J53" s="7">
        <v>3</v>
      </c>
      <c r="K53" s="7">
        <v>5</v>
      </c>
      <c r="L53" s="7">
        <f>SUM(C53:K53)</f>
        <v>20</v>
      </c>
      <c r="M53" s="7"/>
      <c r="N53" s="7"/>
    </row>
    <row r="54" spans="1:16" x14ac:dyDescent="0.2">
      <c r="A54" s="7" t="s">
        <v>42</v>
      </c>
      <c r="B54" s="8" t="s">
        <v>35</v>
      </c>
      <c r="C54" s="7">
        <v>19</v>
      </c>
      <c r="D54" s="7">
        <v>19</v>
      </c>
      <c r="E54" s="7">
        <v>23</v>
      </c>
      <c r="F54" s="7">
        <v>23</v>
      </c>
      <c r="G54" s="7">
        <v>24</v>
      </c>
      <c r="H54" s="7">
        <v>24</v>
      </c>
      <c r="I54" s="7">
        <v>30.5</v>
      </c>
      <c r="J54" s="7">
        <v>30.5</v>
      </c>
      <c r="K54" s="7">
        <v>30.5</v>
      </c>
      <c r="L54" s="7"/>
      <c r="M54" s="7">
        <f>SUM(C54:L54)</f>
        <v>223.5</v>
      </c>
      <c r="N54" s="7">
        <f>I53*0.5+J53*0.5+K53*0.5</f>
        <v>5.5</v>
      </c>
    </row>
    <row r="55" spans="1:16" x14ac:dyDescent="0.2">
      <c r="A55" s="7" t="s">
        <v>48</v>
      </c>
      <c r="B55" s="8" t="s">
        <v>34</v>
      </c>
      <c r="C55" s="7"/>
      <c r="D55" s="7"/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f>SUM(E55:K55)</f>
        <v>7</v>
      </c>
      <c r="M55" s="7"/>
      <c r="N55" s="7"/>
    </row>
    <row r="56" spans="1:16" x14ac:dyDescent="0.2">
      <c r="A56" s="7"/>
      <c r="B56" s="8" t="s">
        <v>35</v>
      </c>
      <c r="C56" s="7">
        <v>19</v>
      </c>
      <c r="D56" s="7">
        <v>19</v>
      </c>
      <c r="E56" s="7">
        <v>24</v>
      </c>
      <c r="F56" s="7">
        <v>24</v>
      </c>
      <c r="G56" s="7">
        <v>26</v>
      </c>
      <c r="H56" s="7">
        <v>26</v>
      </c>
      <c r="I56" s="7">
        <v>30.5</v>
      </c>
      <c r="J56" s="7">
        <v>30.5</v>
      </c>
      <c r="K56" s="7">
        <v>30.5</v>
      </c>
      <c r="L56" s="7"/>
      <c r="M56" s="7">
        <f>SUM(C56:L56)</f>
        <v>229.5</v>
      </c>
      <c r="N56" s="7">
        <f>1+1+2+2+0.5+0.5+0.5</f>
        <v>7.5</v>
      </c>
      <c r="P56">
        <v>2</v>
      </c>
    </row>
    <row r="57" spans="1:16" x14ac:dyDescent="0.2">
      <c r="A57" t="s">
        <v>22</v>
      </c>
      <c r="B57" s="1" t="s">
        <v>34</v>
      </c>
      <c r="I57">
        <v>7</v>
      </c>
      <c r="J57">
        <v>8</v>
      </c>
      <c r="K57">
        <v>8</v>
      </c>
      <c r="L57">
        <f>SUM(I57:K57)</f>
        <v>23</v>
      </c>
    </row>
    <row r="58" spans="1:16" x14ac:dyDescent="0.2">
      <c r="B58" s="1" t="s">
        <v>35</v>
      </c>
      <c r="I58">
        <v>30</v>
      </c>
      <c r="J58">
        <v>30</v>
      </c>
      <c r="K58">
        <v>30</v>
      </c>
      <c r="M58">
        <f>SUM(I58:L58)</f>
        <v>90</v>
      </c>
      <c r="P58">
        <v>1</v>
      </c>
    </row>
    <row r="59" spans="1:16" x14ac:dyDescent="0.2">
      <c r="A59" s="7" t="s">
        <v>24</v>
      </c>
      <c r="B59" s="8" t="s">
        <v>34</v>
      </c>
      <c r="C59" s="7"/>
      <c r="D59" s="7"/>
      <c r="E59" s="7">
        <v>1</v>
      </c>
      <c r="F59" s="7">
        <v>1</v>
      </c>
      <c r="G59" s="7">
        <v>1</v>
      </c>
      <c r="H59" s="7">
        <v>2</v>
      </c>
      <c r="I59" s="7">
        <v>2</v>
      </c>
      <c r="J59" s="7">
        <v>2</v>
      </c>
      <c r="K59" s="7">
        <v>2</v>
      </c>
      <c r="L59" s="7">
        <f>SUM(E59:K59)</f>
        <v>11</v>
      </c>
      <c r="M59" s="7"/>
      <c r="N59" s="7"/>
    </row>
    <row r="60" spans="1:16" x14ac:dyDescent="0.2">
      <c r="A60" s="7"/>
      <c r="B60" s="8" t="s">
        <v>35</v>
      </c>
      <c r="C60" s="7"/>
      <c r="D60" s="7"/>
      <c r="E60" s="7">
        <v>24</v>
      </c>
      <c r="F60" s="7">
        <v>24</v>
      </c>
      <c r="G60" s="7">
        <v>25</v>
      </c>
      <c r="H60" s="7">
        <v>24</v>
      </c>
      <c r="I60" s="7">
        <v>30</v>
      </c>
      <c r="J60" s="7">
        <v>30</v>
      </c>
      <c r="K60" s="7">
        <v>30</v>
      </c>
      <c r="L60" s="7"/>
      <c r="M60" s="7">
        <f>SUM(E60:L60)</f>
        <v>187</v>
      </c>
      <c r="N60" s="7">
        <f>1+1+1</f>
        <v>3</v>
      </c>
      <c r="P60">
        <v>4</v>
      </c>
    </row>
    <row r="61" spans="1:16" x14ac:dyDescent="0.2">
      <c r="A61" t="s">
        <v>27</v>
      </c>
      <c r="B61" s="1" t="s">
        <v>34</v>
      </c>
      <c r="C61">
        <v>3</v>
      </c>
      <c r="D61">
        <v>2</v>
      </c>
      <c r="E61">
        <v>2</v>
      </c>
      <c r="F61">
        <v>2</v>
      </c>
      <c r="G61">
        <v>2</v>
      </c>
      <c r="H61">
        <v>2</v>
      </c>
      <c r="L61">
        <f>SUM(C61:K61)</f>
        <v>13</v>
      </c>
    </row>
    <row r="62" spans="1:16" x14ac:dyDescent="0.2">
      <c r="B62" s="1" t="s">
        <v>35</v>
      </c>
      <c r="C62">
        <v>19</v>
      </c>
      <c r="D62">
        <v>19</v>
      </c>
      <c r="E62">
        <v>23</v>
      </c>
      <c r="F62">
        <v>23</v>
      </c>
      <c r="G62">
        <v>24</v>
      </c>
      <c r="H62">
        <v>24</v>
      </c>
      <c r="M62">
        <f>SUM(C62:L62)</f>
        <v>132</v>
      </c>
    </row>
    <row r="63" spans="1:16" x14ac:dyDescent="0.2">
      <c r="A63" s="7" t="s">
        <v>28</v>
      </c>
      <c r="B63" s="8" t="s">
        <v>34</v>
      </c>
      <c r="C63" s="7">
        <v>2</v>
      </c>
      <c r="D63" s="7">
        <v>2</v>
      </c>
      <c r="E63" s="7">
        <v>2</v>
      </c>
      <c r="F63" s="7">
        <v>2</v>
      </c>
      <c r="G63" s="7">
        <v>2</v>
      </c>
      <c r="H63" s="7">
        <v>1</v>
      </c>
      <c r="I63" s="7">
        <v>6</v>
      </c>
      <c r="J63" s="7">
        <v>2</v>
      </c>
      <c r="K63" s="7">
        <v>4</v>
      </c>
      <c r="L63" s="7">
        <f>SUM(C63:K63)</f>
        <v>23</v>
      </c>
      <c r="M63" s="7"/>
      <c r="N63" s="7"/>
      <c r="P63">
        <v>2</v>
      </c>
    </row>
    <row r="64" spans="1:16" x14ac:dyDescent="0.2">
      <c r="A64" s="7"/>
      <c r="B64" s="8" t="s">
        <v>35</v>
      </c>
      <c r="C64" s="7">
        <v>20</v>
      </c>
      <c r="D64" s="7">
        <v>20</v>
      </c>
      <c r="E64" s="7">
        <v>23</v>
      </c>
      <c r="F64" s="7">
        <v>23</v>
      </c>
      <c r="G64" s="7">
        <v>26</v>
      </c>
      <c r="H64" s="7">
        <v>26</v>
      </c>
      <c r="I64" s="7">
        <v>30</v>
      </c>
      <c r="J64" s="7">
        <v>30</v>
      </c>
      <c r="K64" s="7">
        <v>30</v>
      </c>
      <c r="L64" s="7"/>
      <c r="M64" s="7">
        <f>SUM(C64:L64)</f>
        <v>228</v>
      </c>
      <c r="N64" s="7">
        <f>C63*1+D63*1+G63*2+H63*2</f>
        <v>10</v>
      </c>
    </row>
    <row r="65" spans="1:16" x14ac:dyDescent="0.2">
      <c r="A65" s="3" t="s">
        <v>29</v>
      </c>
      <c r="B65" s="1" t="s">
        <v>34</v>
      </c>
      <c r="F65">
        <v>2</v>
      </c>
      <c r="G65">
        <v>2</v>
      </c>
      <c r="H65">
        <v>1</v>
      </c>
      <c r="I65">
        <v>5</v>
      </c>
      <c r="J65">
        <v>4</v>
      </c>
      <c r="K65">
        <v>7</v>
      </c>
      <c r="L65">
        <f>SUM(F65:K65)</f>
        <v>21</v>
      </c>
    </row>
    <row r="66" spans="1:16" x14ac:dyDescent="0.2">
      <c r="B66" s="1" t="s">
        <v>35</v>
      </c>
      <c r="F66">
        <v>23</v>
      </c>
      <c r="G66">
        <v>25</v>
      </c>
      <c r="H66">
        <v>25</v>
      </c>
      <c r="I66">
        <v>30</v>
      </c>
      <c r="J66">
        <v>30</v>
      </c>
      <c r="K66">
        <v>30</v>
      </c>
      <c r="M66">
        <f>SUM(F66:L66)</f>
        <v>163</v>
      </c>
      <c r="N66">
        <f>G65*1+H65*1</f>
        <v>3</v>
      </c>
    </row>
    <row r="67" spans="1:16" x14ac:dyDescent="0.2">
      <c r="A67" s="7" t="s">
        <v>30</v>
      </c>
      <c r="B67" s="8" t="s">
        <v>34</v>
      </c>
      <c r="C67" s="7">
        <v>2</v>
      </c>
      <c r="D67" s="7">
        <v>1</v>
      </c>
      <c r="E67" s="7">
        <v>1.5</v>
      </c>
      <c r="F67" s="7">
        <v>1.5</v>
      </c>
      <c r="G67" s="7">
        <v>1.5</v>
      </c>
      <c r="H67" s="7">
        <v>1.5</v>
      </c>
      <c r="I67" s="7"/>
      <c r="J67" s="7"/>
      <c r="K67" s="7"/>
      <c r="L67" s="7">
        <f>SUM(C67:K67)</f>
        <v>9</v>
      </c>
      <c r="M67" s="7"/>
      <c r="N67" s="7"/>
    </row>
    <row r="68" spans="1:16" x14ac:dyDescent="0.2">
      <c r="A68" s="7"/>
      <c r="B68" s="8" t="s">
        <v>35</v>
      </c>
      <c r="C68" s="7">
        <v>19</v>
      </c>
      <c r="D68" s="7">
        <v>19</v>
      </c>
      <c r="E68" s="7">
        <v>23</v>
      </c>
      <c r="F68" s="7">
        <v>24</v>
      </c>
      <c r="G68" s="7">
        <v>24</v>
      </c>
      <c r="H68" s="7">
        <v>25</v>
      </c>
      <c r="I68" s="7"/>
      <c r="J68" s="7"/>
      <c r="K68" s="7"/>
      <c r="L68" s="7"/>
      <c r="M68" s="7">
        <f>SUM(C68:L68)</f>
        <v>134</v>
      </c>
      <c r="N68" s="7">
        <f>F67*1+H67*1</f>
        <v>3</v>
      </c>
    </row>
    <row r="69" spans="1:16" x14ac:dyDescent="0.2">
      <c r="A69" t="s">
        <v>31</v>
      </c>
      <c r="B69" s="1" t="s">
        <v>34</v>
      </c>
      <c r="C69">
        <v>2</v>
      </c>
      <c r="D69">
        <v>2</v>
      </c>
      <c r="E69">
        <v>1</v>
      </c>
      <c r="F69">
        <v>1</v>
      </c>
      <c r="G69">
        <v>1</v>
      </c>
      <c r="H69">
        <v>1</v>
      </c>
      <c r="I69">
        <v>6</v>
      </c>
      <c r="J69">
        <v>5</v>
      </c>
      <c r="K69">
        <v>5</v>
      </c>
      <c r="L69">
        <f>SUM(C69:K69)</f>
        <v>24</v>
      </c>
    </row>
    <row r="70" spans="1:16" x14ac:dyDescent="0.2">
      <c r="A70" t="s">
        <v>42</v>
      </c>
      <c r="B70" s="1" t="s">
        <v>35</v>
      </c>
      <c r="C70">
        <v>20</v>
      </c>
      <c r="D70">
        <v>20</v>
      </c>
      <c r="E70">
        <v>23</v>
      </c>
      <c r="F70">
        <v>23</v>
      </c>
      <c r="G70">
        <v>24</v>
      </c>
      <c r="H70">
        <v>24</v>
      </c>
      <c r="I70">
        <v>30</v>
      </c>
      <c r="J70">
        <v>30</v>
      </c>
      <c r="K70">
        <v>30</v>
      </c>
      <c r="M70">
        <f>SUM(C70:L70)</f>
        <v>224</v>
      </c>
      <c r="N70">
        <f>C69*1+D69*1</f>
        <v>4</v>
      </c>
      <c r="P70">
        <v>2</v>
      </c>
    </row>
    <row r="71" spans="1:16" x14ac:dyDescent="0.2">
      <c r="A71" t="s">
        <v>43</v>
      </c>
      <c r="B71" s="1" t="s">
        <v>34</v>
      </c>
      <c r="E71">
        <v>1</v>
      </c>
      <c r="F71">
        <v>1</v>
      </c>
      <c r="G71">
        <v>1</v>
      </c>
      <c r="H71">
        <v>1</v>
      </c>
      <c r="L71">
        <f>SUM(E71:K71)</f>
        <v>4</v>
      </c>
    </row>
    <row r="72" spans="1:16" x14ac:dyDescent="0.2">
      <c r="B72" s="1" t="s">
        <v>35</v>
      </c>
      <c r="E72">
        <v>25</v>
      </c>
      <c r="F72">
        <v>25</v>
      </c>
      <c r="G72">
        <v>25</v>
      </c>
      <c r="H72">
        <v>25</v>
      </c>
      <c r="M72">
        <f>SUM(E72:L72)</f>
        <v>100</v>
      </c>
      <c r="N72">
        <f>E71*2+F71*2+G71*1+H71*1</f>
        <v>6</v>
      </c>
    </row>
    <row r="73" spans="1:16" x14ac:dyDescent="0.2">
      <c r="A73" s="7" t="s">
        <v>32</v>
      </c>
      <c r="B73" s="8" t="s">
        <v>34</v>
      </c>
      <c r="C73" s="7">
        <v>3</v>
      </c>
      <c r="D73" s="7">
        <v>3</v>
      </c>
      <c r="E73" s="7">
        <v>2.5</v>
      </c>
      <c r="F73" s="7">
        <v>2.5</v>
      </c>
      <c r="G73" s="7">
        <v>3.5</v>
      </c>
      <c r="H73" s="7">
        <v>2.5</v>
      </c>
      <c r="I73" s="7"/>
      <c r="J73" s="7"/>
      <c r="K73" s="7"/>
      <c r="L73" s="7">
        <f>SUM(C73:K73)</f>
        <v>17</v>
      </c>
      <c r="M73" s="7"/>
      <c r="N73" s="7"/>
    </row>
    <row r="74" spans="1:16" x14ac:dyDescent="0.2">
      <c r="A74" s="7" t="s">
        <v>42</v>
      </c>
      <c r="B74" s="8" t="s">
        <v>35</v>
      </c>
      <c r="C74" s="7">
        <v>19</v>
      </c>
      <c r="D74" s="7">
        <v>19</v>
      </c>
      <c r="E74" s="7">
        <v>23</v>
      </c>
      <c r="F74" s="7">
        <v>23</v>
      </c>
      <c r="G74" s="7">
        <v>25</v>
      </c>
      <c r="H74" s="7">
        <v>25</v>
      </c>
      <c r="I74" s="7"/>
      <c r="J74" s="7"/>
      <c r="K74" s="7"/>
      <c r="L74" s="7"/>
      <c r="M74" s="7">
        <f>SUM(C74:L74)</f>
        <v>134</v>
      </c>
      <c r="N74" s="7">
        <f>G73*1+H73*1</f>
        <v>6</v>
      </c>
    </row>
    <row r="75" spans="1:16" x14ac:dyDescent="0.2">
      <c r="A75" s="7" t="s">
        <v>57</v>
      </c>
      <c r="B75" s="8" t="s">
        <v>34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H75" s="7">
        <v>1</v>
      </c>
      <c r="I75" s="7"/>
      <c r="J75" s="7"/>
      <c r="K75" s="7"/>
      <c r="L75" s="7">
        <f>SUM(C75:K75)</f>
        <v>6</v>
      </c>
      <c r="M75" s="7"/>
      <c r="N75" s="7"/>
      <c r="P75">
        <v>1</v>
      </c>
    </row>
    <row r="76" spans="1:16" x14ac:dyDescent="0.2">
      <c r="A76" s="7"/>
      <c r="B76" s="8" t="s">
        <v>35</v>
      </c>
      <c r="C76" s="7">
        <v>19</v>
      </c>
      <c r="D76" s="7">
        <v>19</v>
      </c>
      <c r="E76" s="7">
        <v>23</v>
      </c>
      <c r="F76" s="7">
        <v>23</v>
      </c>
      <c r="G76" s="7">
        <v>25</v>
      </c>
      <c r="H76" s="7">
        <v>26</v>
      </c>
      <c r="I76" s="7"/>
      <c r="J76" s="7"/>
      <c r="K76" s="7"/>
      <c r="L76" s="7"/>
      <c r="M76" s="7">
        <f>SUM(C76:L76)</f>
        <v>135</v>
      </c>
      <c r="N76" s="7">
        <f>G75*1+H75*2</f>
        <v>3</v>
      </c>
    </row>
    <row r="77" spans="1:16" x14ac:dyDescent="0.2">
      <c r="A77" t="s">
        <v>33</v>
      </c>
      <c r="B77" s="1" t="s">
        <v>34</v>
      </c>
      <c r="C77">
        <v>5</v>
      </c>
      <c r="D77">
        <v>5</v>
      </c>
      <c r="E77">
        <v>4</v>
      </c>
      <c r="F77">
        <v>3</v>
      </c>
      <c r="G77">
        <v>3</v>
      </c>
      <c r="H77">
        <v>3</v>
      </c>
      <c r="L77">
        <f>SUM(C77:K77)</f>
        <v>23</v>
      </c>
      <c r="P77">
        <v>1</v>
      </c>
    </row>
    <row r="78" spans="1:16" x14ac:dyDescent="0.2">
      <c r="B78" s="1" t="s">
        <v>35</v>
      </c>
      <c r="C78">
        <v>19</v>
      </c>
      <c r="D78">
        <v>19</v>
      </c>
      <c r="E78">
        <v>24</v>
      </c>
      <c r="F78">
        <v>24</v>
      </c>
      <c r="G78">
        <v>26</v>
      </c>
      <c r="H78">
        <v>26</v>
      </c>
      <c r="M78">
        <f>SUM(C78:L78)</f>
        <v>138</v>
      </c>
      <c r="N78">
        <f>E77*1+F77*1+G77*2+H77*2</f>
        <v>19</v>
      </c>
    </row>
    <row r="79" spans="1:16" ht="15" x14ac:dyDescent="0.25">
      <c r="A79" s="15" t="s">
        <v>45</v>
      </c>
      <c r="B79" s="16"/>
      <c r="C79" s="15">
        <f>C3+C5+C7+C9+C11+C13+C15+C17+C19+C21+C23+C25+C27+C29+C33+C35+C37+C39+C41+C43+C51+C53+C61+C63+C67+C69+C73+C75+C77</f>
        <v>78</v>
      </c>
      <c r="D79" s="15">
        <f>D3+D5+D7+D9+D11+D13+D15+D17+D19+D21+D23+D25+D27+D29+D33+D35+D37+D39+D41+D43+D51+D53+D61+D63+D67+D69+D73+D75+D77</f>
        <v>76</v>
      </c>
      <c r="E79" s="15">
        <f>E3+E5+E7+E9+E11+E13+E15+E17+E19+E21+E23+E25+E27+E29+E31+E33+E35+E37+E39+E41+E43+E45+E51+E53+E55+E59+E61+E63+E67+E69+E71+E73+E75+E77</f>
        <v>73.3</v>
      </c>
      <c r="F79" s="15">
        <f>F3+F5+F7+F9+F11+F13+F15+F17+F19+F21+F23+F25+F27+F29+F31+F33+F35+F37+F39+F41+F43+F45+F51+F53+F55+F59+F61+F63+F65+F67+F69+F71+F73+F75+F77</f>
        <v>65.3</v>
      </c>
      <c r="G79" s="15">
        <f>G3+G5+G7+G9+G11+G13+G15+G17+G19+G21+G23+G25+G27+G29+G31+G33+G35+G37+G39+G41+G43+G45+G51+G53+G55+G59+G61+G63+G65+G67+G69+G71+G73+G75+G77</f>
        <v>67.5</v>
      </c>
      <c r="H79" s="15">
        <f>H3+H5+H7+H9+H11+H13+H15+H17+H19+H21+H23+H25+H27+H29+H31+H33+H35+H37+H39+H41+H43+H45+H51+H53+H55+H59+H61+H63+H65+H67+H69+H71+H73+H75+H77</f>
        <v>62.9</v>
      </c>
      <c r="I79" s="15">
        <f>I17+I27+I29+I31+I33+I37+I43+I45+I47+I49+I53+I55+I57+I59+I63+I65+I69</f>
        <v>69.5</v>
      </c>
      <c r="J79" s="15">
        <f>J17+J27+J29+J31+J33+J37+J43+J45+J47+J49+J53+J55+J57+J59+J63+J65+J69</f>
        <v>63.5</v>
      </c>
      <c r="K79" s="15">
        <f>K17+K27+K29+K31+K33+K37+K43+K45+K47+K49+K53+K55+K57+K59+K63+K65+K69</f>
        <v>74</v>
      </c>
      <c r="L79" s="7">
        <f>SUM(L3:L78)</f>
        <v>630</v>
      </c>
      <c r="M79" s="7"/>
      <c r="N79" s="21">
        <f>SUM(N3:N78)</f>
        <v>278.25</v>
      </c>
      <c r="O79" t="s">
        <v>51</v>
      </c>
      <c r="P79">
        <f>SUM(P3:P78)</f>
        <v>54</v>
      </c>
    </row>
    <row r="80" spans="1:16" ht="1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5">
        <f>SUM(C79:K79)</f>
        <v>630</v>
      </c>
      <c r="M80" s="7"/>
      <c r="N80" s="20">
        <f>N79/C81</f>
        <v>3.9750000000000001</v>
      </c>
      <c r="O80" t="s">
        <v>56</v>
      </c>
    </row>
    <row r="81" spans="1:18" x14ac:dyDescent="0.2">
      <c r="A81" s="7"/>
      <c r="B81" s="8" t="s">
        <v>55</v>
      </c>
      <c r="C81" s="17">
        <f>AVERAGE(C79:K79)</f>
        <v>70</v>
      </c>
      <c r="D81" s="7"/>
      <c r="E81" s="7"/>
      <c r="F81" s="7"/>
      <c r="G81" s="7"/>
      <c r="H81" s="7"/>
      <c r="I81" s="7"/>
      <c r="J81" s="7"/>
      <c r="K81" s="7" t="s">
        <v>53</v>
      </c>
      <c r="L81" s="7">
        <f>C79+D79+E79+F79+G79+H79</f>
        <v>423</v>
      </c>
      <c r="M81" s="7"/>
      <c r="N81" s="7">
        <f>N79-4*70</f>
        <v>-1.75</v>
      </c>
    </row>
    <row r="82" spans="1:18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 t="s">
        <v>54</v>
      </c>
      <c r="L82" s="7">
        <f>I79+J79+K79</f>
        <v>207</v>
      </c>
      <c r="M82" s="7"/>
      <c r="N82" s="7"/>
    </row>
    <row r="83" spans="1:18" x14ac:dyDescent="0.2">
      <c r="P83" t="s">
        <v>59</v>
      </c>
    </row>
    <row r="85" spans="1:18" x14ac:dyDescent="0.2">
      <c r="R85" s="6"/>
    </row>
    <row r="86" spans="1:18" x14ac:dyDescent="0.2">
      <c r="R86" s="6"/>
    </row>
    <row r="87" spans="1:18" x14ac:dyDescent="0.2">
      <c r="R87" s="6"/>
    </row>
    <row r="95" spans="1:18" ht="15" x14ac:dyDescent="0.25">
      <c r="A95" s="4" t="s">
        <v>44</v>
      </c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 t="s">
        <v>34</v>
      </c>
      <c r="M95" t="s">
        <v>50</v>
      </c>
      <c r="N95" t="s">
        <v>52</v>
      </c>
    </row>
    <row r="96" spans="1:18" x14ac:dyDescent="0.2">
      <c r="A96" s="9" t="s">
        <v>1</v>
      </c>
      <c r="B96" s="10" t="s">
        <v>34</v>
      </c>
      <c r="C96" s="9">
        <v>4</v>
      </c>
      <c r="D96" s="9">
        <v>3</v>
      </c>
      <c r="E96" s="9">
        <v>3</v>
      </c>
      <c r="F96" s="9">
        <v>3</v>
      </c>
      <c r="G96" s="9">
        <v>3</v>
      </c>
      <c r="H96" s="9">
        <v>3</v>
      </c>
      <c r="I96" s="9"/>
      <c r="J96" s="9"/>
      <c r="K96" s="9"/>
      <c r="L96" s="9">
        <f>SUM(C96:K96)</f>
        <v>19</v>
      </c>
      <c r="M96" s="9"/>
    </row>
    <row r="97" spans="1:14" x14ac:dyDescent="0.2">
      <c r="A97" s="9"/>
      <c r="B97" s="10" t="s">
        <v>35</v>
      </c>
      <c r="C97" s="9">
        <v>19</v>
      </c>
      <c r="D97" s="9">
        <v>20</v>
      </c>
      <c r="E97" s="9">
        <v>24</v>
      </c>
      <c r="F97" s="9">
        <v>23</v>
      </c>
      <c r="G97" s="9">
        <v>25</v>
      </c>
      <c r="H97" s="9">
        <v>25</v>
      </c>
      <c r="I97" s="9"/>
      <c r="J97" s="9"/>
      <c r="K97" s="9"/>
      <c r="L97" s="9"/>
      <c r="M97" s="9">
        <f>SUM(C97:L97)</f>
        <v>136</v>
      </c>
    </row>
    <row r="98" spans="1:14" x14ac:dyDescent="0.2">
      <c r="A98" t="s">
        <v>23</v>
      </c>
      <c r="B98" s="1" t="s">
        <v>34</v>
      </c>
      <c r="I98">
        <v>5</v>
      </c>
      <c r="J98">
        <v>6</v>
      </c>
      <c r="K98">
        <v>6</v>
      </c>
      <c r="L98">
        <f>SUM(I98:K98)</f>
        <v>17</v>
      </c>
    </row>
    <row r="99" spans="1:14" x14ac:dyDescent="0.2">
      <c r="B99" s="1" t="s">
        <v>35</v>
      </c>
      <c r="I99">
        <v>30</v>
      </c>
      <c r="J99">
        <v>30</v>
      </c>
      <c r="K99">
        <v>30</v>
      </c>
      <c r="M99">
        <f>SUM(I99:L99)</f>
        <v>90</v>
      </c>
    </row>
    <row r="100" spans="1:14" x14ac:dyDescent="0.2">
      <c r="A100" s="9" t="s">
        <v>25</v>
      </c>
      <c r="B100" s="10" t="s">
        <v>34</v>
      </c>
      <c r="C100" s="9">
        <v>2</v>
      </c>
      <c r="D100" s="9">
        <v>2</v>
      </c>
      <c r="E100" s="9">
        <v>3</v>
      </c>
      <c r="F100" s="9">
        <v>2</v>
      </c>
      <c r="G100" s="9">
        <v>3</v>
      </c>
      <c r="H100" s="9">
        <v>2</v>
      </c>
      <c r="I100" s="9"/>
      <c r="J100" s="9"/>
      <c r="K100" s="9"/>
      <c r="L100" s="9">
        <f>SUM(C100:K100)</f>
        <v>14</v>
      </c>
      <c r="M100" s="9"/>
    </row>
    <row r="101" spans="1:14" x14ac:dyDescent="0.2">
      <c r="A101" s="9"/>
      <c r="B101" s="10" t="s">
        <v>35</v>
      </c>
      <c r="C101" s="9">
        <v>19</v>
      </c>
      <c r="D101" s="9">
        <v>20</v>
      </c>
      <c r="E101" s="9">
        <v>24</v>
      </c>
      <c r="F101" s="9">
        <v>23</v>
      </c>
      <c r="G101" s="9">
        <v>25</v>
      </c>
      <c r="H101" s="9">
        <v>25</v>
      </c>
      <c r="I101" s="9"/>
      <c r="J101" s="9"/>
      <c r="K101" s="9"/>
      <c r="L101" s="9"/>
      <c r="M101" s="9">
        <f>SUM(C101:K101)</f>
        <v>136</v>
      </c>
    </row>
    <row r="102" spans="1:14" x14ac:dyDescent="0.2">
      <c r="A102" t="s">
        <v>26</v>
      </c>
      <c r="B102" s="1" t="s">
        <v>34</v>
      </c>
      <c r="D102">
        <v>1</v>
      </c>
      <c r="F102">
        <v>1</v>
      </c>
      <c r="H102">
        <v>1</v>
      </c>
      <c r="J102">
        <v>1</v>
      </c>
      <c r="L102">
        <f>SUM(C102:K102)</f>
        <v>4</v>
      </c>
    </row>
    <row r="103" spans="1:14" x14ac:dyDescent="0.2">
      <c r="B103" s="1" t="s">
        <v>35</v>
      </c>
      <c r="D103">
        <v>21</v>
      </c>
      <c r="F103">
        <v>25</v>
      </c>
      <c r="H103">
        <v>26</v>
      </c>
      <c r="J103">
        <v>30</v>
      </c>
      <c r="M103">
        <f>SUM(C103:L103)</f>
        <v>102</v>
      </c>
    </row>
    <row r="104" spans="1:14" ht="15" x14ac:dyDescent="0.25">
      <c r="A104" s="12" t="s">
        <v>46</v>
      </c>
      <c r="B104" s="11"/>
      <c r="C104" s="12">
        <f>C96+C100</f>
        <v>6</v>
      </c>
      <c r="D104" s="12">
        <f>D96+D100+D102</f>
        <v>6</v>
      </c>
      <c r="E104" s="12">
        <f>E96+E100</f>
        <v>6</v>
      </c>
      <c r="F104" s="12">
        <f>F96+F100+F102</f>
        <v>6</v>
      </c>
      <c r="G104" s="12">
        <f>G96+G100</f>
        <v>6</v>
      </c>
      <c r="H104" s="12">
        <f>H96+H100+H102</f>
        <v>6</v>
      </c>
      <c r="I104" s="12">
        <f>I98</f>
        <v>5</v>
      </c>
      <c r="J104" s="12">
        <f>J98+J102</f>
        <v>7</v>
      </c>
      <c r="K104" s="12">
        <f>K98</f>
        <v>6</v>
      </c>
      <c r="L104" s="12">
        <f>SUM(L96:L103)</f>
        <v>54</v>
      </c>
      <c r="M104" s="12"/>
      <c r="N104" s="13">
        <v>24</v>
      </c>
    </row>
    <row r="105" spans="1:1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>
        <f>SUM(C104:K104)</f>
        <v>54</v>
      </c>
      <c r="M105" s="9"/>
    </row>
    <row r="106" spans="1:14" x14ac:dyDescent="0.2">
      <c r="K106" t="s">
        <v>53</v>
      </c>
      <c r="L106">
        <f>C104+D104+E104+F104+G104+H104</f>
        <v>36</v>
      </c>
    </row>
    <row r="107" spans="1:14" x14ac:dyDescent="0.2">
      <c r="K107" t="s">
        <v>54</v>
      </c>
      <c r="L107">
        <f>I104+J104+K104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Rinne Outi</dc:creator>
  <cp:lastModifiedBy>Rinne Outi</cp:lastModifiedBy>
  <dcterms:created xsi:type="dcterms:W3CDTF">2011-04-26T11:05:32Z</dcterms:created>
  <dcterms:modified xsi:type="dcterms:W3CDTF">2016-02-11T21:59:32Z</dcterms:modified>
</cp:coreProperties>
</file>