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36" windowHeight="10260"/>
  </bookViews>
  <sheets>
    <sheet name="0ANALYSIS_PATTERN 1 " sheetId="1" r:id="rId1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9" i="1"/>
  <c r="G20" i="1"/>
  <c r="G21" i="1"/>
  <c r="G22" i="1"/>
  <c r="E21" i="1"/>
  <c r="F2" i="1" l="1"/>
  <c r="E7" i="1"/>
  <c r="G7" i="1" s="1"/>
  <c r="F22" i="1"/>
  <c r="F21" i="1"/>
  <c r="F20" i="1"/>
  <c r="F19" i="1"/>
  <c r="F16" i="1"/>
  <c r="F15" i="1"/>
  <c r="F14" i="1"/>
  <c r="F13" i="1"/>
  <c r="F12" i="1"/>
  <c r="F11" i="1"/>
  <c r="E18" i="1"/>
  <c r="G18" i="1" s="1"/>
  <c r="E17" i="1" l="1"/>
  <c r="F18" i="1"/>
  <c r="F7" i="1"/>
  <c r="E9" i="1" l="1"/>
  <c r="G9" i="1" s="1"/>
  <c r="G17" i="1"/>
  <c r="F9" i="1"/>
  <c r="E10" i="1"/>
  <c r="G10" i="1" s="1"/>
  <c r="E8" i="1"/>
  <c r="G8" i="1" s="1"/>
  <c r="F17" i="1"/>
  <c r="F8" i="1" l="1"/>
  <c r="F10" i="1"/>
</calcChain>
</file>

<file path=xl/sharedStrings.xml><?xml version="1.0" encoding="utf-8"?>
<sst xmlns="http://schemas.openxmlformats.org/spreadsheetml/2006/main" count="46" uniqueCount="28">
  <si>
    <t>Tulosyksikkö</t>
  </si>
  <si>
    <t>1000VAPELK</t>
  </si>
  <si>
    <t>Kasvatus- ja opetusl</t>
  </si>
  <si>
    <t>TP 2013 (EUR)</t>
  </si>
  <si>
    <t>TA 2014 (EUR)</t>
  </si>
  <si>
    <t>TA 1  -  5 2014  (EUR)</t>
  </si>
  <si>
    <t>Tot. 1  -  5 2014  (EUR)</t>
  </si>
  <si>
    <t>Tot% 2014</t>
  </si>
  <si>
    <t>Poikk. (EUR) 2014</t>
  </si>
  <si>
    <t>EUR</t>
  </si>
  <si>
    <t>TA-TULOT YHTEENSÄ</t>
  </si>
  <si>
    <t>TA-MENOT YHTEENSÄ</t>
  </si>
  <si>
    <t>NETTO (TU-ME)</t>
  </si>
  <si>
    <t>KUSTANNUSLAJIT</t>
  </si>
  <si>
    <t>TOIMINTATUOTOT</t>
  </si>
  <si>
    <t>Myyntituotot</t>
  </si>
  <si>
    <t>Maksutuotot</t>
  </si>
  <si>
    <t>Tuet ja avustukset</t>
  </si>
  <si>
    <t>Vuokratuotot</t>
  </si>
  <si>
    <t>Muut toimintatuotot</t>
  </si>
  <si>
    <t>TOIMINTAKULUT</t>
  </si>
  <si>
    <t xml:space="preserve"> Henkilöstökulut</t>
  </si>
  <si>
    <t xml:space="preserve"> Palvelujen ostot</t>
  </si>
  <si>
    <t xml:space="preserve"> Aineet, tarvikkeet</t>
  </si>
  <si>
    <t xml:space="preserve"> Avustukset</t>
  </si>
  <si>
    <t xml:space="preserve"> Muut toimintakulut</t>
  </si>
  <si>
    <t>viiden kuukauden osuus</t>
  </si>
  <si>
    <t>Poikk. (EUR) 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</si>
</sst>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#,##0.00;@"/>
    <numFmt numFmtId="165" formatCode="#,##0;\-#,##0;#,##0;@"/>
    <numFmt numFmtId="166" formatCode="0.0\ %"/>
    <numFmt numFmtId="167" formatCode="#,##0.00_ ;\-#,##0.00\ 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49" fontId="18" fillId="35" borderId="10" xfId="0" applyNumberFormat="1" applyFont="1" applyFill="1" applyBorder="1" applyAlignment="1">
      <alignment horizontal="left" vertical="top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righ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right" vertical="center" wrapText="1"/>
    </xf>
    <xf numFmtId="164" fontId="18" fillId="33" borderId="10" xfId="0" applyNumberFormat="1" applyFont="1" applyFill="1" applyBorder="1" applyAlignment="1">
      <alignment horizontal="right" vertical="center" wrapText="1"/>
    </xf>
    <xf numFmtId="164" fontId="18" fillId="36" borderId="10" xfId="0" applyNumberFormat="1" applyFont="1" applyFill="1" applyBorder="1" applyAlignment="1">
      <alignment horizontal="right" vertical="center" wrapText="1"/>
    </xf>
    <xf numFmtId="164" fontId="18" fillId="39" borderId="10" xfId="0" applyNumberFormat="1" applyFont="1" applyFill="1" applyBorder="1" applyAlignment="1">
      <alignment horizontal="right" vertical="center" wrapText="1"/>
    </xf>
    <xf numFmtId="166" fontId="0" fillId="0" borderId="0" xfId="1" applyNumberFormat="1" applyFont="1"/>
    <xf numFmtId="167" fontId="0" fillId="0" borderId="0" xfId="0" applyNumberFormat="1"/>
    <xf numFmtId="164" fontId="18" fillId="40" borderId="10" xfId="0" applyNumberFormat="1" applyFont="1" applyFill="1" applyBorder="1" applyAlignment="1">
      <alignment horizontal="right" vertical="center" wrapText="1"/>
    </xf>
    <xf numFmtId="164" fontId="18" fillId="41" borderId="10" xfId="0" applyNumberFormat="1" applyFont="1" applyFill="1" applyBorder="1" applyAlignment="1">
      <alignment horizontal="right" vertical="center" wrapText="1"/>
    </xf>
    <xf numFmtId="165" fontId="19" fillId="33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6" fontId="19" fillId="0" borderId="10" xfId="1" applyNumberFormat="1" applyFont="1" applyFill="1" applyBorder="1" applyAlignment="1">
      <alignment horizontal="right" vertical="center" wrapText="1"/>
    </xf>
    <xf numFmtId="165" fontId="19" fillId="36" borderId="10" xfId="0" applyNumberFormat="1" applyFont="1" applyFill="1" applyBorder="1" applyAlignment="1">
      <alignment horizontal="right" vertical="center" wrapText="1"/>
    </xf>
    <xf numFmtId="164" fontId="19" fillId="36" borderId="10" xfId="0" applyNumberFormat="1" applyFont="1" applyFill="1" applyBorder="1" applyAlignment="1">
      <alignment horizontal="right" vertical="center" wrapText="1"/>
    </xf>
    <xf numFmtId="166" fontId="19" fillId="36" borderId="10" xfId="1" applyNumberFormat="1" applyFont="1" applyFill="1" applyBorder="1" applyAlignment="1">
      <alignment horizontal="right" vertical="center" wrapText="1"/>
    </xf>
    <xf numFmtId="165" fontId="19" fillId="39" borderId="10" xfId="0" applyNumberFormat="1" applyFont="1" applyFill="1" applyBorder="1" applyAlignment="1">
      <alignment horizontal="right" vertical="center" wrapText="1"/>
    </xf>
    <xf numFmtId="164" fontId="19" fillId="39" borderId="10" xfId="0" applyNumberFormat="1" applyFont="1" applyFill="1" applyBorder="1" applyAlignment="1">
      <alignment horizontal="right" vertical="center" wrapText="1"/>
    </xf>
    <xf numFmtId="166" fontId="19" fillId="39" borderId="10" xfId="1" applyNumberFormat="1" applyFont="1" applyFill="1" applyBorder="1" applyAlignment="1">
      <alignment horizontal="right" vertical="center" wrapText="1"/>
    </xf>
    <xf numFmtId="165" fontId="19" fillId="41" borderId="10" xfId="0" applyNumberFormat="1" applyFont="1" applyFill="1" applyBorder="1" applyAlignment="1">
      <alignment horizontal="right" vertical="center" wrapText="1"/>
    </xf>
    <xf numFmtId="164" fontId="19" fillId="41" borderId="10" xfId="0" applyNumberFormat="1" applyFont="1" applyFill="1" applyBorder="1" applyAlignment="1">
      <alignment horizontal="right" vertical="center" wrapText="1"/>
    </xf>
    <xf numFmtId="166" fontId="19" fillId="41" borderId="10" xfId="1" applyNumberFormat="1" applyFont="1" applyFill="1" applyBorder="1" applyAlignment="1">
      <alignment horizontal="right" vertical="center" wrapText="1"/>
    </xf>
    <xf numFmtId="165" fontId="19" fillId="40" borderId="10" xfId="0" applyNumberFormat="1" applyFont="1" applyFill="1" applyBorder="1" applyAlignment="1">
      <alignment horizontal="right" vertical="center" wrapText="1"/>
    </xf>
    <xf numFmtId="164" fontId="19" fillId="40" borderId="10" xfId="0" applyNumberFormat="1" applyFont="1" applyFill="1" applyBorder="1" applyAlignment="1">
      <alignment horizontal="right" vertical="center" wrapText="1"/>
    </xf>
    <xf numFmtId="166" fontId="19" fillId="40" borderId="10" xfId="1" applyNumberFormat="1" applyFont="1" applyFill="1" applyBorder="1" applyAlignment="1">
      <alignment horizontal="right" vertical="center" wrapText="1"/>
    </xf>
    <xf numFmtId="49" fontId="19" fillId="35" borderId="10" xfId="0" applyNumberFormat="1" applyFont="1" applyFill="1" applyBorder="1" applyAlignment="1">
      <alignment horizontal="left" vertical="top" wrapText="1"/>
    </xf>
    <xf numFmtId="49" fontId="19" fillId="35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49" fontId="19" fillId="34" borderId="10" xfId="0" applyNumberFormat="1" applyFont="1" applyFill="1" applyBorder="1" applyAlignment="1">
      <alignment horizontal="right" vertical="center" wrapText="1"/>
    </xf>
    <xf numFmtId="49" fontId="19" fillId="37" borderId="10" xfId="0" applyNumberFormat="1" applyFont="1" applyFill="1" applyBorder="1" applyAlignment="1">
      <alignment horizontal="left" vertical="center" wrapText="1"/>
    </xf>
    <xf numFmtId="49" fontId="19" fillId="38" borderId="10" xfId="0" applyNumberFormat="1" applyFont="1" applyFill="1" applyBorder="1" applyAlignment="1">
      <alignment horizontal="left" vertical="center" wrapText="1"/>
    </xf>
    <xf numFmtId="49" fontId="19" fillId="40" borderId="10" xfId="0" applyNumberFormat="1" applyFont="1" applyFill="1" applyBorder="1" applyAlignment="1">
      <alignment horizontal="left" vertical="center" wrapText="1"/>
    </xf>
    <xf numFmtId="49" fontId="19" fillId="41" borderId="10" xfId="0" applyNumberFormat="1" applyFont="1" applyFill="1" applyBorder="1" applyAlignment="1">
      <alignment horizontal="left" vertical="center" wrapText="1"/>
    </xf>
    <xf numFmtId="49" fontId="19" fillId="39" borderId="10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right" vertical="top" wrapText="1"/>
    </xf>
    <xf numFmtId="49" fontId="18" fillId="34" borderId="12" xfId="0" applyNumberFormat="1" applyFont="1" applyFill="1" applyBorder="1" applyAlignment="1">
      <alignment horizontal="right" vertical="top" wrapText="1"/>
    </xf>
  </cellXfs>
  <cellStyles count="43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rosenttia" xfId="1" builtinId="5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mruColors>
      <color rgb="FFEAEAE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>
      <selection activeCell="E22" sqref="E22"/>
    </sheetView>
  </sheetViews>
  <sheetFormatPr defaultRowHeight="13.2" outlineLevelCol="1" x14ac:dyDescent="0.25"/>
  <cols>
    <col min="1" max="1" width="17.6640625" customWidth="1"/>
    <col min="2" max="2" width="13.88671875" hidden="1" customWidth="1" outlineLevel="1"/>
    <col min="3" max="3" width="13.88671875" bestFit="1" customWidth="1" collapsed="1"/>
    <col min="4" max="4" width="15.21875" bestFit="1" customWidth="1"/>
    <col min="5" max="5" width="15.88671875" bestFit="1" customWidth="1"/>
    <col min="6" max="6" width="13.88671875" bestFit="1" customWidth="1"/>
    <col min="7" max="7" width="13.88671875" customWidth="1"/>
    <col min="8" max="8" width="13.88671875" hidden="1" customWidth="1" outlineLevel="1"/>
    <col min="9" max="9" width="12.21875" bestFit="1" customWidth="1" collapsed="1"/>
  </cols>
  <sheetData>
    <row r="1" spans="1:9" x14ac:dyDescent="0.25">
      <c r="F1" t="s">
        <v>26</v>
      </c>
    </row>
    <row r="2" spans="1:9" ht="13.8" thickBot="1" x14ac:dyDescent="0.3">
      <c r="F2" s="9">
        <f>5/12</f>
        <v>0.41666666666666669</v>
      </c>
      <c r="G2" s="9"/>
    </row>
    <row r="3" spans="1:9" ht="13.8" thickBot="1" x14ac:dyDescent="0.3">
      <c r="A3" s="37" t="s">
        <v>0</v>
      </c>
      <c r="B3" s="1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1" t="s">
        <v>1</v>
      </c>
    </row>
    <row r="4" spans="1:9" ht="23.4" thickBot="1" x14ac:dyDescent="0.3">
      <c r="A4" s="38"/>
      <c r="B4" s="2" t="s">
        <v>2</v>
      </c>
      <c r="C4" s="29" t="s">
        <v>2</v>
      </c>
      <c r="D4" s="29" t="s">
        <v>2</v>
      </c>
      <c r="E4" s="29" t="s">
        <v>2</v>
      </c>
      <c r="F4" s="29" t="s">
        <v>2</v>
      </c>
      <c r="G4" s="29" t="s">
        <v>2</v>
      </c>
      <c r="H4" s="2" t="s">
        <v>2</v>
      </c>
    </row>
    <row r="5" spans="1:9" ht="23.4" thickBot="1" x14ac:dyDescent="0.3">
      <c r="A5" s="3"/>
      <c r="B5" s="4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27</v>
      </c>
      <c r="H5" s="4" t="s">
        <v>8</v>
      </c>
    </row>
    <row r="6" spans="1:9" ht="13.8" thickBot="1" x14ac:dyDescent="0.3">
      <c r="A6" s="5"/>
      <c r="B6" s="3" t="s">
        <v>9</v>
      </c>
      <c r="C6" s="31" t="s">
        <v>9</v>
      </c>
      <c r="D6" s="31" t="s">
        <v>9</v>
      </c>
      <c r="E6" s="31" t="s">
        <v>9</v>
      </c>
      <c r="F6" s="31" t="s">
        <v>9</v>
      </c>
      <c r="G6" s="31" t="s">
        <v>9</v>
      </c>
      <c r="H6" s="3" t="s">
        <v>9</v>
      </c>
    </row>
    <row r="7" spans="1:9" ht="23.4" thickBot="1" x14ac:dyDescent="0.3">
      <c r="A7" s="29" t="s">
        <v>10</v>
      </c>
      <c r="B7" s="6">
        <v>-28576520.73</v>
      </c>
      <c r="C7" s="13">
        <v>-26224721.039999999</v>
      </c>
      <c r="D7" s="13">
        <v>-10926967.1</v>
      </c>
      <c r="E7" s="14">
        <f>+E11</f>
        <v>-15059408.369999999</v>
      </c>
      <c r="F7" s="15">
        <f t="shared" ref="F7:F17" si="0">+E7/C7</f>
        <v>0.57424474971650641</v>
      </c>
      <c r="G7" s="14">
        <f>+D7-E7</f>
        <v>4132441.2699999996</v>
      </c>
      <c r="H7" s="6">
        <v>-11165312.67</v>
      </c>
    </row>
    <row r="8" spans="1:9" ht="23.4" thickBot="1" x14ac:dyDescent="0.3">
      <c r="A8" s="29" t="s">
        <v>11</v>
      </c>
      <c r="B8" s="7">
        <v>302038326</v>
      </c>
      <c r="C8" s="16">
        <v>306472362.48000002</v>
      </c>
      <c r="D8" s="16">
        <v>127696817.7</v>
      </c>
      <c r="E8" s="17">
        <f>+E17</f>
        <v>129413407.90000001</v>
      </c>
      <c r="F8" s="18">
        <f t="shared" si="0"/>
        <v>0.42226779228239658</v>
      </c>
      <c r="G8" s="17">
        <f t="shared" ref="G8:G22" si="1">+D8-E8</f>
        <v>-1716590.200000003</v>
      </c>
      <c r="H8" s="7">
        <v>180632654.58000001</v>
      </c>
    </row>
    <row r="9" spans="1:9" ht="13.8" thickBot="1" x14ac:dyDescent="0.3">
      <c r="A9" s="36" t="s">
        <v>12</v>
      </c>
      <c r="B9" s="8">
        <v>273461805.26999998</v>
      </c>
      <c r="C9" s="19">
        <v>280247641.44</v>
      </c>
      <c r="D9" s="19">
        <v>116769850.59999999</v>
      </c>
      <c r="E9" s="20">
        <f>+E17+E11</f>
        <v>114353999.53</v>
      </c>
      <c r="F9" s="21">
        <f t="shared" si="0"/>
        <v>0.40804625131691885</v>
      </c>
      <c r="G9" s="20">
        <f t="shared" si="1"/>
        <v>2415851.0699999928</v>
      </c>
      <c r="H9" s="8">
        <v>169467341.91</v>
      </c>
      <c r="I9" s="10"/>
    </row>
    <row r="10" spans="1:9" ht="13.8" thickBot="1" x14ac:dyDescent="0.3">
      <c r="A10" s="32" t="s">
        <v>13</v>
      </c>
      <c r="B10" s="7">
        <v>273461805.26999998</v>
      </c>
      <c r="C10" s="16">
        <v>280247641.44</v>
      </c>
      <c r="D10" s="16">
        <v>116769850.59999999</v>
      </c>
      <c r="E10" s="17">
        <f>+E17+E11</f>
        <v>114353999.53</v>
      </c>
      <c r="F10" s="18">
        <f t="shared" si="0"/>
        <v>0.40804625131691885</v>
      </c>
      <c r="G10" s="17">
        <f t="shared" si="1"/>
        <v>2415851.0699999928</v>
      </c>
      <c r="H10" s="7">
        <v>169467341.91</v>
      </c>
    </row>
    <row r="11" spans="1:9" ht="13.8" thickBot="1" x14ac:dyDescent="0.3">
      <c r="A11" s="35" t="s">
        <v>14</v>
      </c>
      <c r="B11" s="12">
        <v>-28576520.73</v>
      </c>
      <c r="C11" s="22">
        <v>-26224721.039999999</v>
      </c>
      <c r="D11" s="22">
        <v>-10926967.1</v>
      </c>
      <c r="E11" s="23">
        <v>-15059408.369999999</v>
      </c>
      <c r="F11" s="24">
        <f t="shared" si="0"/>
        <v>0.57424474971650641</v>
      </c>
      <c r="G11" s="23">
        <f t="shared" si="1"/>
        <v>4132441.2699999996</v>
      </c>
      <c r="H11" s="12">
        <v>-11165312.67</v>
      </c>
    </row>
    <row r="12" spans="1:9" ht="13.8" thickBot="1" x14ac:dyDescent="0.3">
      <c r="A12" s="33" t="s">
        <v>15</v>
      </c>
      <c r="B12" s="7">
        <v>-12031507.470000001</v>
      </c>
      <c r="C12" s="16">
        <v>-11960233.199999999</v>
      </c>
      <c r="D12" s="16">
        <v>-4983430.5</v>
      </c>
      <c r="E12" s="17">
        <v>-4688082.01</v>
      </c>
      <c r="F12" s="18">
        <f t="shared" si="0"/>
        <v>0.39197245836310285</v>
      </c>
      <c r="G12" s="17">
        <f t="shared" si="1"/>
        <v>-295348.49000000022</v>
      </c>
      <c r="H12" s="7">
        <v>-7272151.1900000004</v>
      </c>
    </row>
    <row r="13" spans="1:9" ht="13.8" thickBot="1" x14ac:dyDescent="0.3">
      <c r="A13" s="33" t="s">
        <v>16</v>
      </c>
      <c r="B13" s="6">
        <v>-8679388.5500000007</v>
      </c>
      <c r="C13" s="13">
        <v>-8560674.8399999999</v>
      </c>
      <c r="D13" s="13">
        <v>-3566947.85</v>
      </c>
      <c r="E13" s="14">
        <v>-4022988.4</v>
      </c>
      <c r="F13" s="15">
        <f t="shared" si="0"/>
        <v>0.46993823211255153</v>
      </c>
      <c r="G13" s="14">
        <f t="shared" si="1"/>
        <v>456040.54999999981</v>
      </c>
      <c r="H13" s="6">
        <v>-4537686.4400000004</v>
      </c>
    </row>
    <row r="14" spans="1:9" ht="13.8" thickBot="1" x14ac:dyDescent="0.3">
      <c r="A14" s="33" t="s">
        <v>17</v>
      </c>
      <c r="B14" s="7">
        <v>-7126797.8899999997</v>
      </c>
      <c r="C14" s="16">
        <v>-5359992.96</v>
      </c>
      <c r="D14" s="16">
        <v>-2233330.4</v>
      </c>
      <c r="E14" s="17">
        <v>-6151932.5999999996</v>
      </c>
      <c r="F14" s="18">
        <f t="shared" si="0"/>
        <v>1.1477501268956889</v>
      </c>
      <c r="G14" s="17">
        <f t="shared" si="1"/>
        <v>3918602.1999999997</v>
      </c>
      <c r="H14" s="7">
        <v>791939.64</v>
      </c>
    </row>
    <row r="15" spans="1:9" ht="13.8" thickBot="1" x14ac:dyDescent="0.3">
      <c r="A15" s="33" t="s">
        <v>18</v>
      </c>
      <c r="B15" s="6">
        <v>-340599.63</v>
      </c>
      <c r="C15" s="13">
        <v>-79820.039999999994</v>
      </c>
      <c r="D15" s="13">
        <v>-33258.35</v>
      </c>
      <c r="E15" s="14">
        <v>-48021.67</v>
      </c>
      <c r="F15" s="15">
        <f t="shared" si="0"/>
        <v>0.60162422870246623</v>
      </c>
      <c r="G15" s="14">
        <f t="shared" si="1"/>
        <v>14763.32</v>
      </c>
      <c r="H15" s="6">
        <v>-31798.37</v>
      </c>
    </row>
    <row r="16" spans="1:9" ht="13.8" thickBot="1" x14ac:dyDescent="0.3">
      <c r="A16" s="33" t="s">
        <v>19</v>
      </c>
      <c r="B16" s="7">
        <v>-398227.19</v>
      </c>
      <c r="C16" s="16">
        <v>-264000</v>
      </c>
      <c r="D16" s="16">
        <v>-110000</v>
      </c>
      <c r="E16" s="17">
        <v>-148383.69</v>
      </c>
      <c r="F16" s="18">
        <f t="shared" si="0"/>
        <v>0.56205943181818185</v>
      </c>
      <c r="G16" s="17">
        <f t="shared" si="1"/>
        <v>38383.69</v>
      </c>
      <c r="H16" s="7">
        <v>-115616.31</v>
      </c>
    </row>
    <row r="17" spans="1:8" ht="13.8" thickBot="1" x14ac:dyDescent="0.3">
      <c r="A17" s="34" t="s">
        <v>20</v>
      </c>
      <c r="B17" s="11">
        <v>302038326</v>
      </c>
      <c r="C17" s="25">
        <v>306472362.48000002</v>
      </c>
      <c r="D17" s="25">
        <v>127696817.7</v>
      </c>
      <c r="E17" s="26">
        <f>SUM(E18:E22)</f>
        <v>129413407.90000001</v>
      </c>
      <c r="F17" s="27">
        <f t="shared" si="0"/>
        <v>0.42226779228239658</v>
      </c>
      <c r="G17" s="26">
        <f t="shared" si="1"/>
        <v>-1716590.200000003</v>
      </c>
      <c r="H17" s="11">
        <v>180632654.58000001</v>
      </c>
    </row>
    <row r="18" spans="1:8" ht="13.8" thickBot="1" x14ac:dyDescent="0.3">
      <c r="A18" s="33" t="s">
        <v>21</v>
      </c>
      <c r="B18" s="7">
        <v>175379730.38</v>
      </c>
      <c r="C18" s="16">
        <v>177741503.63999999</v>
      </c>
      <c r="D18" s="16">
        <v>74058959.849999994</v>
      </c>
      <c r="E18" s="17">
        <f>74744805.07+2750500</f>
        <v>77495305.069999993</v>
      </c>
      <c r="F18" s="18">
        <f>+E18/C18</f>
        <v>0.43600005335253617</v>
      </c>
      <c r="G18" s="17">
        <f t="shared" si="1"/>
        <v>-3436345.2199999988</v>
      </c>
      <c r="H18" s="7">
        <v>102996698.56999999</v>
      </c>
    </row>
    <row r="19" spans="1:8" ht="13.8" thickBot="1" x14ac:dyDescent="0.3">
      <c r="A19" s="33" t="s">
        <v>22</v>
      </c>
      <c r="B19" s="6">
        <v>48554224.18</v>
      </c>
      <c r="C19" s="13">
        <v>48627209.640000001</v>
      </c>
      <c r="D19" s="13">
        <v>20261337.350000001</v>
      </c>
      <c r="E19" s="14">
        <v>19143747.699999999</v>
      </c>
      <c r="F19" s="15">
        <f t="shared" ref="F19:F22" si="2">+E19/C19</f>
        <v>0.39368386221883156</v>
      </c>
      <c r="G19" s="14">
        <f t="shared" si="1"/>
        <v>1117589.6500000022</v>
      </c>
      <c r="H19" s="6">
        <v>29483461.940000001</v>
      </c>
    </row>
    <row r="20" spans="1:8" ht="13.8" thickBot="1" x14ac:dyDescent="0.3">
      <c r="A20" s="33" t="s">
        <v>23</v>
      </c>
      <c r="B20" s="7">
        <v>9891220.3800000008</v>
      </c>
      <c r="C20" s="16">
        <v>9550012.1999999993</v>
      </c>
      <c r="D20" s="16">
        <v>3979171.75</v>
      </c>
      <c r="E20" s="17">
        <v>3645769.61</v>
      </c>
      <c r="F20" s="18">
        <f t="shared" si="2"/>
        <v>0.3817554924170673</v>
      </c>
      <c r="G20" s="17">
        <f t="shared" si="1"/>
        <v>333402.14000000013</v>
      </c>
      <c r="H20" s="7">
        <v>5904242.5899999999</v>
      </c>
    </row>
    <row r="21" spans="1:8" ht="13.8" thickBot="1" x14ac:dyDescent="0.3">
      <c r="A21" s="33" t="s">
        <v>24</v>
      </c>
      <c r="B21" s="6">
        <v>20373196.399999999</v>
      </c>
      <c r="C21" s="13">
        <v>20797746.120000001</v>
      </c>
      <c r="D21" s="13">
        <v>8665727.5500000007</v>
      </c>
      <c r="E21" s="14">
        <f>8210775.01+823200</f>
        <v>9033975.0099999998</v>
      </c>
      <c r="F21" s="15">
        <f t="shared" si="2"/>
        <v>0.43437279010308444</v>
      </c>
      <c r="G21" s="14">
        <f t="shared" si="1"/>
        <v>-368247.45999999903</v>
      </c>
      <c r="H21" s="6">
        <v>12586971.109999999</v>
      </c>
    </row>
    <row r="22" spans="1:8" ht="13.8" thickBot="1" x14ac:dyDescent="0.3">
      <c r="A22" s="33" t="s">
        <v>25</v>
      </c>
      <c r="B22" s="7">
        <v>47839954.659999996</v>
      </c>
      <c r="C22" s="16">
        <v>49755890.880000003</v>
      </c>
      <c r="D22" s="16">
        <v>20731621.199999999</v>
      </c>
      <c r="E22" s="17">
        <v>20094610.510000002</v>
      </c>
      <c r="F22" s="18">
        <f t="shared" si="2"/>
        <v>0.40386394765724676</v>
      </c>
      <c r="G22" s="17">
        <f t="shared" si="1"/>
        <v>637010.68999999762</v>
      </c>
      <c r="H22" s="7">
        <v>29661280.370000001</v>
      </c>
    </row>
  </sheetData>
  <mergeCells count="1">
    <mergeCell ref="A3:A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0ANALYSIS_PATTERN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Takalo Anne</dc:creator>
  <cp:lastModifiedBy>Skyttä Pirjo</cp:lastModifiedBy>
  <dcterms:created xsi:type="dcterms:W3CDTF">2014-06-10T10:18:22Z</dcterms:created>
  <dcterms:modified xsi:type="dcterms:W3CDTF">2014-06-13T08:33:46Z</dcterms:modified>
</cp:coreProperties>
</file>