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285" windowHeight="5970"/>
  </bookViews>
  <sheets>
    <sheet name="0ANALYSIS_PATTERN 1 " sheetId="1" r:id="rId1"/>
  </sheets>
  <calcPr calcId="145621"/>
</workbook>
</file>

<file path=xl/calcChain.xml><?xml version="1.0" encoding="utf-8"?>
<calcChain xmlns="http://schemas.openxmlformats.org/spreadsheetml/2006/main">
  <c r="F8" i="1" l="1"/>
  <c r="I15" i="1" l="1"/>
  <c r="I14" i="1"/>
  <c r="I11" i="1"/>
  <c r="I10" i="1"/>
  <c r="I9" i="1"/>
  <c r="C27" i="1" l="1"/>
  <c r="E5" i="1"/>
  <c r="I20" i="1" l="1"/>
  <c r="F5" i="1"/>
  <c r="J10" i="1"/>
  <c r="K10" i="1" s="1"/>
  <c r="I19" i="1"/>
  <c r="I21" i="1" s="1"/>
  <c r="J16" i="1"/>
  <c r="K16" i="1" s="1"/>
  <c r="J15" i="1"/>
  <c r="K15" i="1" s="1"/>
  <c r="J14" i="1"/>
  <c r="K14" i="1" s="1"/>
  <c r="J11" i="1"/>
  <c r="K11" i="1" s="1"/>
  <c r="J9" i="1"/>
  <c r="K9" i="1" s="1"/>
  <c r="J7" i="1"/>
  <c r="K7" i="1" s="1"/>
  <c r="G16" i="1"/>
  <c r="H16" i="1" s="1"/>
  <c r="G15" i="1"/>
  <c r="H15" i="1" s="1"/>
  <c r="G14" i="1"/>
  <c r="H14" i="1" s="1"/>
  <c r="G11" i="1"/>
  <c r="H11" i="1" s="1"/>
  <c r="G10" i="1"/>
  <c r="H10" i="1" s="1"/>
  <c r="G9" i="1"/>
  <c r="H9" i="1" s="1"/>
  <c r="G7" i="1"/>
  <c r="H7" i="1" s="1"/>
  <c r="G8" i="1" l="1"/>
  <c r="H8" i="1" s="1"/>
  <c r="I5" i="1"/>
  <c r="J5" i="1" s="1"/>
  <c r="K5" i="1" s="1"/>
  <c r="J8" i="1"/>
  <c r="K8" i="1" s="1"/>
  <c r="G5" i="1" l="1"/>
  <c r="H5" i="1" s="1"/>
</calcChain>
</file>

<file path=xl/sharedStrings.xml><?xml version="1.0" encoding="utf-8"?>
<sst xmlns="http://schemas.openxmlformats.org/spreadsheetml/2006/main" count="53" uniqueCount="44">
  <si>
    <t>Ylemmän tason tulosyksikköraportti - tili/tiliryhmä</t>
  </si>
  <si>
    <t>TP 2011 (EUR)</t>
  </si>
  <si>
    <t>Tulosyksikkö</t>
  </si>
  <si>
    <t>EUR</t>
  </si>
  <si>
    <t>Kokonaistulos</t>
  </si>
  <si>
    <t>1000VAPELK</t>
  </si>
  <si>
    <t>1000VALYHT</t>
  </si>
  <si>
    <t>1000VAKAOP</t>
  </si>
  <si>
    <t>1000VAVARKPA</t>
  </si>
  <si>
    <t>Varhaiskasvatus</t>
  </si>
  <si>
    <t>1000VAPERUSO</t>
  </si>
  <si>
    <t>Perusopetus</t>
  </si>
  <si>
    <t>1000LAMLK</t>
  </si>
  <si>
    <t>1000LAYHT</t>
  </si>
  <si>
    <t>1000LALUKIOT</t>
  </si>
  <si>
    <t>1000LAMMATIT</t>
  </si>
  <si>
    <t>1000LAIKUIS</t>
  </si>
  <si>
    <t>TP 2012  (EUR)</t>
  </si>
  <si>
    <t>TA 2013  (EUR)</t>
  </si>
  <si>
    <t>TP 2013  (EUR)</t>
  </si>
  <si>
    <t>Varhaiskasv.-ja perusop.ltk yhteiset toim.</t>
  </si>
  <si>
    <t>Kasvatus- ja opetusvirasto</t>
  </si>
  <si>
    <t>Ruotsinkielinen kasvatus ja opetus</t>
  </si>
  <si>
    <t>Varhaiskasvatus- ja perusopetusltk</t>
  </si>
  <si>
    <t>Lukio- ja ammattiopetusltk</t>
  </si>
  <si>
    <t>Lukio- ja ammattiopetusltk yhteiset toim.</t>
  </si>
  <si>
    <t>Lukiokoulutus</t>
  </si>
  <si>
    <t>Ammatillinen koulutus</t>
  </si>
  <si>
    <t>Aikuiskoulutus</t>
  </si>
  <si>
    <t>POIKK. (EUR)</t>
  </si>
  <si>
    <t>POIKK. %</t>
  </si>
  <si>
    <t>%</t>
  </si>
  <si>
    <t>TA 2014  (EUR)</t>
  </si>
  <si>
    <t>KASVU %</t>
  </si>
  <si>
    <t>KASVU (EUR)</t>
  </si>
  <si>
    <t>Perusopetuksen tasa-arvoraha</t>
  </si>
  <si>
    <t>syksy 14</t>
  </si>
  <si>
    <t>kevät 15</t>
  </si>
  <si>
    <t>Uudelleenjako:</t>
  </si>
  <si>
    <t xml:space="preserve">Varhaiskasvatus </t>
  </si>
  <si>
    <t>Ruotsinkielinen kasvatus ja op.</t>
  </si>
  <si>
    <t>Sk. perusopetus</t>
  </si>
  <si>
    <t>Yhteensä</t>
  </si>
  <si>
    <t>tilanne 22.1.14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</si>
</sst>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#,##0_ ;\-#,##0\ "/>
  </numFmts>
  <fonts count="2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8"/>
      <color rgb="FF000000"/>
      <name val="Arial"/>
      <family val="2"/>
    </font>
    <font>
      <sz val="10"/>
      <color theme="1"/>
      <name val="Arial Unicode MS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FFF843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E9EEF4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49" fontId="18" fillId="33" borderId="0" xfId="0" applyNumberFormat="1" applyFont="1" applyFill="1" applyAlignment="1">
      <alignment wrapText="1"/>
    </xf>
    <xf numFmtId="0" fontId="19" fillId="0" borderId="0" xfId="0" applyFont="1" applyAlignment="1">
      <alignment wrapText="1"/>
    </xf>
    <xf numFmtId="49" fontId="0" fillId="34" borderId="10" xfId="0" applyNumberFormat="1" applyFill="1" applyBorder="1" applyAlignment="1">
      <alignment horizontal="left" vertical="center" wrapText="1"/>
    </xf>
    <xf numFmtId="49" fontId="20" fillId="34" borderId="10" xfId="0" applyNumberFormat="1" applyFont="1" applyFill="1" applyBorder="1" applyAlignment="1">
      <alignment horizontal="right" vertical="center" wrapText="1"/>
    </xf>
    <xf numFmtId="49" fontId="20" fillId="34" borderId="10" xfId="0" applyNumberFormat="1" applyFont="1" applyFill="1" applyBorder="1" applyAlignment="1">
      <alignment horizontal="left" vertical="center" wrapText="1"/>
    </xf>
    <xf numFmtId="49" fontId="0" fillId="34" borderId="10" xfId="0" applyNumberFormat="1" applyFill="1" applyBorder="1" applyAlignment="1">
      <alignment horizontal="right" vertical="center" wrapText="1"/>
    </xf>
    <xf numFmtId="49" fontId="20" fillId="36" borderId="10" xfId="0" applyNumberFormat="1" applyFont="1" applyFill="1" applyBorder="1" applyAlignment="1">
      <alignment horizontal="left" vertical="center" wrapText="1"/>
    </xf>
    <xf numFmtId="49" fontId="20" fillId="38" borderId="10" xfId="0" applyNumberFormat="1" applyFont="1" applyFill="1" applyBorder="1" applyAlignment="1">
      <alignment horizontal="left" vertical="center" wrapText="1" indent="1"/>
    </xf>
    <xf numFmtId="49" fontId="20" fillId="38" borderId="10" xfId="0" applyNumberFormat="1" applyFont="1" applyFill="1" applyBorder="1" applyAlignment="1">
      <alignment horizontal="left" vertical="center" wrapText="1"/>
    </xf>
    <xf numFmtId="164" fontId="20" fillId="35" borderId="10" xfId="1" applyNumberFormat="1" applyFont="1" applyFill="1" applyBorder="1" applyAlignment="1">
      <alignment horizontal="right" vertical="center" wrapText="1"/>
    </xf>
    <xf numFmtId="164" fontId="20" fillId="37" borderId="10" xfId="1" applyNumberFormat="1" applyFont="1" applyFill="1" applyBorder="1" applyAlignment="1">
      <alignment horizontal="right" vertical="center" wrapText="1"/>
    </xf>
    <xf numFmtId="164" fontId="20" fillId="33" borderId="10" xfId="1" applyNumberFormat="1" applyFont="1" applyFill="1" applyBorder="1" applyAlignment="1">
      <alignment horizontal="right" vertical="center" wrapText="1"/>
    </xf>
    <xf numFmtId="0" fontId="21" fillId="0" borderId="0" xfId="0" applyFont="1"/>
    <xf numFmtId="3" fontId="21" fillId="0" borderId="0" xfId="0" applyNumberFormat="1" applyFont="1"/>
    <xf numFmtId="0" fontId="21" fillId="39" borderId="0" xfId="0" applyFont="1" applyFill="1"/>
    <xf numFmtId="0" fontId="0" fillId="39" borderId="0" xfId="0" applyFill="1"/>
    <xf numFmtId="3" fontId="21" fillId="39" borderId="0" xfId="0" applyNumberFormat="1" applyFont="1" applyFill="1"/>
    <xf numFmtId="165" fontId="20" fillId="35" borderId="10" xfId="0" applyNumberFormat="1" applyFont="1" applyFill="1" applyBorder="1" applyAlignment="1">
      <alignment horizontal="right" vertical="center" wrapText="1"/>
    </xf>
    <xf numFmtId="165" fontId="20" fillId="37" borderId="10" xfId="0" applyNumberFormat="1" applyFont="1" applyFill="1" applyBorder="1" applyAlignment="1">
      <alignment horizontal="right" vertical="center" wrapText="1"/>
    </xf>
    <xf numFmtId="165" fontId="20" fillId="33" borderId="10" xfId="0" applyNumberFormat="1" applyFont="1" applyFill="1" applyBorder="1" applyAlignment="1">
      <alignment horizontal="right" vertical="center" wrapText="1"/>
    </xf>
    <xf numFmtId="165" fontId="20" fillId="39" borderId="1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1" fillId="0" borderId="0" xfId="0" applyFont="1" applyFill="1"/>
    <xf numFmtId="49" fontId="20" fillId="35" borderId="11" xfId="0" applyNumberFormat="1" applyFont="1" applyFill="1" applyBorder="1" applyAlignment="1">
      <alignment horizontal="left" vertical="center" wrapText="1"/>
    </xf>
    <xf numFmtId="49" fontId="20" fillId="35" borderId="12" xfId="0" applyNumberFormat="1" applyFont="1" applyFill="1" applyBorder="1" applyAlignment="1">
      <alignment horizontal="left" vertical="center" wrapText="1"/>
    </xf>
  </cellXfs>
  <cellStyles count="43">
    <cellStyle name="20 % - Aksentti1" xfId="20" builtinId="30" customBuiltin="1"/>
    <cellStyle name="20 % - Aksentti2" xfId="24" builtinId="34" customBuiltin="1"/>
    <cellStyle name="20 % - Aksentti3" xfId="28" builtinId="38" customBuiltin="1"/>
    <cellStyle name="20 % - Aksentti4" xfId="32" builtinId="42" customBuiltin="1"/>
    <cellStyle name="20 % - Aksentti5" xfId="36" builtinId="46" customBuiltin="1"/>
    <cellStyle name="20 % - Aksentti6" xfId="40" builtinId="50" customBuiltin="1"/>
    <cellStyle name="40 % - Aksentti1" xfId="21" builtinId="31" customBuiltin="1"/>
    <cellStyle name="40 % - Aksentti2" xfId="25" builtinId="35" customBuiltin="1"/>
    <cellStyle name="40 % - Aksentti3" xfId="29" builtinId="39" customBuiltin="1"/>
    <cellStyle name="40 % - Aksentti4" xfId="33" builtinId="43" customBuiltin="1"/>
    <cellStyle name="40 % - Aksentti5" xfId="37" builtinId="47" customBuiltin="1"/>
    <cellStyle name="40 % - Aksentti6" xfId="41" builtinId="51" customBuiltin="1"/>
    <cellStyle name="60 % - Aksentti1" xfId="22" builtinId="32" customBuiltin="1"/>
    <cellStyle name="60 % - Aksentti2" xfId="26" builtinId="36" customBuiltin="1"/>
    <cellStyle name="60 % - Aksentti3" xfId="30" builtinId="40" customBuiltin="1"/>
    <cellStyle name="60 % - Aksentti4" xfId="34" builtinId="44" customBuiltin="1"/>
    <cellStyle name="60 % - Aksentti5" xfId="38" builtinId="48" customBuiltin="1"/>
    <cellStyle name="60 % - Aksentti6" xfId="42" builtinId="52" customBuiltin="1"/>
    <cellStyle name="Aksentti1" xfId="19" builtinId="29" customBuiltin="1"/>
    <cellStyle name="Aksentti2" xfId="23" builtinId="33" customBuiltin="1"/>
    <cellStyle name="Aksentti3" xfId="27" builtinId="37" customBuiltin="1"/>
    <cellStyle name="Aksentti4" xfId="31" builtinId="41" customBuiltin="1"/>
    <cellStyle name="Aksentti5" xfId="35" builtinId="45" customBuiltin="1"/>
    <cellStyle name="Aksentti6" xfId="39" builtinId="49" customBuiltin="1"/>
    <cellStyle name="Huomautus" xfId="16" builtinId="10" customBuiltin="1"/>
    <cellStyle name="Huono" xfId="8" builtinId="27" customBuiltin="1"/>
    <cellStyle name="Hyvä" xfId="7" builtinId="26" customBuiltin="1"/>
    <cellStyle name="Laskenta" xfId="12" builtinId="22" customBuiltin="1"/>
    <cellStyle name="Linkitetty solu" xfId="13" builtinId="24" customBuiltin="1"/>
    <cellStyle name="Neutraali" xfId="9" builtinId="28" customBuiltin="1"/>
    <cellStyle name="Normaali" xfId="0" builtinId="0"/>
    <cellStyle name="Otsikko" xfId="2" builtinId="15" customBuiltin="1"/>
    <cellStyle name="Otsikko 1" xfId="3" builtinId="16" customBuiltin="1"/>
    <cellStyle name="Otsikko 2" xfId="4" builtinId="17" customBuiltin="1"/>
    <cellStyle name="Otsikko 3" xfId="5" builtinId="18" customBuiltin="1"/>
    <cellStyle name="Otsikko 4" xfId="6" builtinId="19" customBuiltin="1"/>
    <cellStyle name="Prosenttia" xfId="1" builtinId="5"/>
    <cellStyle name="Selittävä teksti" xfId="17" builtinId="53" customBuiltin="1"/>
    <cellStyle name="Summa" xfId="18" builtinId="25" customBuiltin="1"/>
    <cellStyle name="Syöttö" xfId="10" builtinId="20" customBuiltin="1"/>
    <cellStyle name="Tarkistussolu" xfId="14" builtinId="23" customBuiltin="1"/>
    <cellStyle name="Tulostus" xfId="11" builtinId="21" customBuiltin="1"/>
    <cellStyle name="Varoitusteksti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abSelected="1" topLeftCell="A2" zoomScaleNormal="100" workbookViewId="0">
      <selection activeCell="F9" sqref="F9"/>
    </sheetView>
  </sheetViews>
  <sheetFormatPr defaultRowHeight="12.75" x14ac:dyDescent="0.2"/>
  <cols>
    <col min="1" max="1" width="14.42578125" customWidth="1"/>
    <col min="2" max="2" width="28.28515625" customWidth="1"/>
    <col min="3" max="7" width="10.7109375" customWidth="1"/>
    <col min="8" max="8" width="7.28515625" customWidth="1"/>
    <col min="9" max="10" width="10.7109375" customWidth="1"/>
    <col min="11" max="11" width="7.28515625" customWidth="1"/>
  </cols>
  <sheetData>
    <row r="1" spans="1:11" ht="45" x14ac:dyDescent="0.2">
      <c r="A1" s="1" t="s">
        <v>0</v>
      </c>
    </row>
    <row r="2" spans="1:11" ht="15.6" thickBot="1" x14ac:dyDescent="0.4">
      <c r="A2" s="2"/>
      <c r="F2" s="13" t="s">
        <v>43</v>
      </c>
    </row>
    <row r="3" spans="1:11" ht="21" thickBot="1" x14ac:dyDescent="0.3">
      <c r="A3" s="3"/>
      <c r="B3" s="4"/>
      <c r="C3" s="5" t="s">
        <v>1</v>
      </c>
      <c r="D3" s="5" t="s">
        <v>17</v>
      </c>
      <c r="E3" s="5" t="s">
        <v>18</v>
      </c>
      <c r="F3" s="5" t="s">
        <v>19</v>
      </c>
      <c r="G3" s="5" t="s">
        <v>29</v>
      </c>
      <c r="H3" s="5" t="s">
        <v>30</v>
      </c>
      <c r="I3" s="5" t="s">
        <v>32</v>
      </c>
      <c r="J3" s="5" t="s">
        <v>34</v>
      </c>
      <c r="K3" s="5" t="s">
        <v>33</v>
      </c>
    </row>
    <row r="4" spans="1:11" ht="13.5" thickBot="1" x14ac:dyDescent="0.25">
      <c r="A4" s="5" t="s">
        <v>2</v>
      </c>
      <c r="B4" s="6"/>
      <c r="C4" s="4" t="s">
        <v>3</v>
      </c>
      <c r="D4" s="4" t="s">
        <v>3</v>
      </c>
      <c r="E4" s="4" t="s">
        <v>3</v>
      </c>
      <c r="F4" s="4" t="s">
        <v>3</v>
      </c>
      <c r="G4" s="4" t="s">
        <v>3</v>
      </c>
      <c r="H4" s="4" t="s">
        <v>31</v>
      </c>
      <c r="I4" s="4" t="s">
        <v>3</v>
      </c>
      <c r="J4" s="4" t="s">
        <v>3</v>
      </c>
      <c r="K4" s="4" t="s">
        <v>31</v>
      </c>
    </row>
    <row r="5" spans="1:11" ht="13.5" thickBot="1" x14ac:dyDescent="0.25">
      <c r="A5" s="24" t="s">
        <v>4</v>
      </c>
      <c r="B5" s="25"/>
      <c r="C5" s="18">
        <v>261721460.69</v>
      </c>
      <c r="D5" s="18">
        <v>270222279.06</v>
      </c>
      <c r="E5" s="18">
        <f>SUM(E6:E16)</f>
        <v>272664184</v>
      </c>
      <c r="F5" s="18">
        <f>SUM(F6:F16)</f>
        <v>275089025.65999997</v>
      </c>
      <c r="G5" s="18">
        <f>SUM(G6:G16)</f>
        <v>-2424841.6599999955</v>
      </c>
      <c r="H5" s="10">
        <f>+G5/E5</f>
        <v>-8.8931432960039792E-3</v>
      </c>
      <c r="I5" s="18">
        <f>SUM(I6:I16)</f>
        <v>280438279</v>
      </c>
      <c r="J5" s="18">
        <f>+I5-F5</f>
        <v>5349253.3400000334</v>
      </c>
      <c r="K5" s="10">
        <f>+J5/F5</f>
        <v>1.9445535230516668E-2</v>
      </c>
    </row>
    <row r="6" spans="1:11" ht="13.5" thickBot="1" x14ac:dyDescent="0.25">
      <c r="A6" s="7" t="s">
        <v>5</v>
      </c>
      <c r="B6" s="7" t="s">
        <v>23</v>
      </c>
      <c r="C6" s="19">
        <v>192965296.91</v>
      </c>
      <c r="D6" s="19">
        <v>199416841.47999999</v>
      </c>
      <c r="E6" s="19"/>
      <c r="F6" s="19"/>
      <c r="G6" s="19"/>
      <c r="H6" s="11"/>
      <c r="I6" s="19"/>
      <c r="J6" s="19"/>
      <c r="K6" s="11"/>
    </row>
    <row r="7" spans="1:11" ht="13.9" thickBot="1" x14ac:dyDescent="0.3">
      <c r="A7" s="8" t="s">
        <v>6</v>
      </c>
      <c r="B7" s="9" t="s">
        <v>20</v>
      </c>
      <c r="C7" s="20">
        <v>38826461.030000001</v>
      </c>
      <c r="D7" s="20">
        <v>40249537.57</v>
      </c>
      <c r="E7" s="20">
        <v>7109783</v>
      </c>
      <c r="F7" s="20">
        <v>7212147.1699999999</v>
      </c>
      <c r="G7" s="20">
        <f>+E7-F7</f>
        <v>-102364.16999999993</v>
      </c>
      <c r="H7" s="12">
        <f>+G7/E7</f>
        <v>-1.4397650392424062E-2</v>
      </c>
      <c r="I7" s="20">
        <v>7031148</v>
      </c>
      <c r="J7" s="20">
        <f t="shared" ref="J7:J16" si="0">+I7-F7</f>
        <v>-180999.16999999993</v>
      </c>
      <c r="K7" s="12">
        <f t="shared" ref="K7:K16" si="1">+J7/F7</f>
        <v>-2.5096433244303849E-2</v>
      </c>
    </row>
    <row r="8" spans="1:11" ht="13.9" thickBot="1" x14ac:dyDescent="0.3">
      <c r="A8" s="8" t="s">
        <v>7</v>
      </c>
      <c r="B8" s="9" t="s">
        <v>21</v>
      </c>
      <c r="C8" s="19">
        <v>4725101.5</v>
      </c>
      <c r="D8" s="19">
        <v>4770724.51</v>
      </c>
      <c r="E8" s="19">
        <v>7026429</v>
      </c>
      <c r="F8" s="19">
        <f>6577220.1</f>
        <v>6577220.0999999996</v>
      </c>
      <c r="G8" s="19">
        <f>+E8-F8</f>
        <v>449208.90000000037</v>
      </c>
      <c r="H8" s="11">
        <f t="shared" ref="H8:H16" si="2">+G8/E8</f>
        <v>6.3931322724530532E-2</v>
      </c>
      <c r="I8" s="19">
        <v>6850666</v>
      </c>
      <c r="J8" s="19">
        <f t="shared" si="0"/>
        <v>273445.90000000037</v>
      </c>
      <c r="K8" s="11">
        <f t="shared" si="1"/>
        <v>4.1574692019201304E-2</v>
      </c>
    </row>
    <row r="9" spans="1:11" ht="13.9" thickBot="1" x14ac:dyDescent="0.3">
      <c r="A9" s="8" t="s">
        <v>8</v>
      </c>
      <c r="B9" s="9" t="s">
        <v>9</v>
      </c>
      <c r="C9" s="20">
        <v>65854739.289999999</v>
      </c>
      <c r="D9" s="20">
        <v>69953159.319999993</v>
      </c>
      <c r="E9" s="20">
        <v>77697048</v>
      </c>
      <c r="F9" s="20">
        <v>78327349.060000002</v>
      </c>
      <c r="G9" s="20">
        <f>+E9-F9</f>
        <v>-630301.06000000238</v>
      </c>
      <c r="H9" s="12">
        <f t="shared" si="2"/>
        <v>-8.1122909585960388E-3</v>
      </c>
      <c r="I9" s="21">
        <f>81531211-700000</f>
        <v>80831211</v>
      </c>
      <c r="J9" s="20">
        <f t="shared" si="0"/>
        <v>2503861.9399999976</v>
      </c>
      <c r="K9" s="12">
        <f t="shared" si="1"/>
        <v>3.1966637069282142E-2</v>
      </c>
    </row>
    <row r="10" spans="1:11" ht="13.9" thickBot="1" x14ac:dyDescent="0.3">
      <c r="A10" s="8" t="s">
        <v>10</v>
      </c>
      <c r="B10" s="9" t="s">
        <v>11</v>
      </c>
      <c r="C10" s="19">
        <v>83558995.090000004</v>
      </c>
      <c r="D10" s="19">
        <v>84443420.079999998</v>
      </c>
      <c r="E10" s="19">
        <v>101191795</v>
      </c>
      <c r="F10" s="19">
        <v>103000206.56999999</v>
      </c>
      <c r="G10" s="19">
        <f>+E10-F10</f>
        <v>-1808411.5699999928</v>
      </c>
      <c r="H10" s="11">
        <f t="shared" si="2"/>
        <v>-1.7871128484280695E-2</v>
      </c>
      <c r="I10" s="21">
        <f>102224101+1500000</f>
        <v>103724101</v>
      </c>
      <c r="J10" s="19">
        <f t="shared" si="0"/>
        <v>723894.43000000715</v>
      </c>
      <c r="K10" s="11">
        <f t="shared" si="1"/>
        <v>7.0280871670683606E-3</v>
      </c>
    </row>
    <row r="11" spans="1:11" ht="13.9" thickBot="1" x14ac:dyDescent="0.3">
      <c r="A11" s="8"/>
      <c r="B11" s="9" t="s">
        <v>22</v>
      </c>
      <c r="C11" s="19"/>
      <c r="D11" s="19"/>
      <c r="E11" s="19">
        <v>13179857</v>
      </c>
      <c r="F11" s="19">
        <v>12850668.18</v>
      </c>
      <c r="G11" s="19">
        <f>+E11-F11</f>
        <v>329188.8200000003</v>
      </c>
      <c r="H11" s="11">
        <f t="shared" si="2"/>
        <v>2.4976660975911977E-2</v>
      </c>
      <c r="I11" s="21">
        <f>13547321-400000</f>
        <v>13147321</v>
      </c>
      <c r="J11" s="19">
        <f t="shared" si="0"/>
        <v>296652.8200000003</v>
      </c>
      <c r="K11" s="11">
        <f t="shared" si="1"/>
        <v>2.3084622203668193E-2</v>
      </c>
    </row>
    <row r="12" spans="1:11" ht="13.5" thickBot="1" x14ac:dyDescent="0.25">
      <c r="A12" s="7" t="s">
        <v>12</v>
      </c>
      <c r="B12" s="7" t="s">
        <v>24</v>
      </c>
      <c r="C12" s="20">
        <v>68756163.780000001</v>
      </c>
      <c r="D12" s="20">
        <v>70805437.579999998</v>
      </c>
      <c r="E12" s="20"/>
      <c r="F12" s="20"/>
      <c r="G12" s="20"/>
      <c r="H12" s="12"/>
      <c r="I12" s="20"/>
      <c r="J12" s="20"/>
      <c r="K12" s="12"/>
    </row>
    <row r="13" spans="1:11" ht="23.25" thickBot="1" x14ac:dyDescent="0.25">
      <c r="A13" s="8" t="s">
        <v>13</v>
      </c>
      <c r="B13" s="9" t="s">
        <v>25</v>
      </c>
      <c r="C13" s="19">
        <v>16112801.039999999</v>
      </c>
      <c r="D13" s="19">
        <v>17555449.66</v>
      </c>
      <c r="E13" s="19"/>
      <c r="F13" s="19"/>
      <c r="G13" s="19"/>
      <c r="H13" s="11"/>
      <c r="I13" s="19"/>
      <c r="J13" s="19"/>
      <c r="K13" s="11"/>
    </row>
    <row r="14" spans="1:11" ht="13.9" thickBot="1" x14ac:dyDescent="0.3">
      <c r="A14" s="8" t="s">
        <v>14</v>
      </c>
      <c r="B14" s="9" t="s">
        <v>26</v>
      </c>
      <c r="C14" s="20">
        <v>18093512.870000001</v>
      </c>
      <c r="D14" s="20">
        <v>18714106.100000001</v>
      </c>
      <c r="E14" s="20">
        <v>21337459</v>
      </c>
      <c r="F14" s="20">
        <v>21343595.350000001</v>
      </c>
      <c r="G14" s="20">
        <f>+E14-F14</f>
        <v>-6136.3500000014901</v>
      </c>
      <c r="H14" s="12">
        <f t="shared" si="2"/>
        <v>-2.875857898544288E-4</v>
      </c>
      <c r="I14" s="21">
        <f>21929741-100000</f>
        <v>21829741</v>
      </c>
      <c r="J14" s="20">
        <f t="shared" si="0"/>
        <v>486145.64999999851</v>
      </c>
      <c r="K14" s="12">
        <f t="shared" si="1"/>
        <v>2.277712081905631E-2</v>
      </c>
    </row>
    <row r="15" spans="1:11" ht="13.9" thickBot="1" x14ac:dyDescent="0.3">
      <c r="A15" s="8" t="s">
        <v>15</v>
      </c>
      <c r="B15" s="9" t="s">
        <v>27</v>
      </c>
      <c r="C15" s="19">
        <v>31233340.84</v>
      </c>
      <c r="D15" s="19">
        <v>30005213.370000001</v>
      </c>
      <c r="E15" s="19">
        <v>38689977</v>
      </c>
      <c r="F15" s="19">
        <v>39086870.609999999</v>
      </c>
      <c r="G15" s="19">
        <f>+E15-F15</f>
        <v>-396893.6099999994</v>
      </c>
      <c r="H15" s="11">
        <f t="shared" si="2"/>
        <v>-1.0258305658853181E-2</v>
      </c>
      <c r="I15" s="21">
        <f>40648049-300000</f>
        <v>40348049</v>
      </c>
      <c r="J15" s="19">
        <f t="shared" si="0"/>
        <v>1261178.3900000006</v>
      </c>
      <c r="K15" s="11">
        <f t="shared" si="1"/>
        <v>3.2266036403470484E-2</v>
      </c>
    </row>
    <row r="16" spans="1:11" ht="13.9" thickBot="1" x14ac:dyDescent="0.3">
      <c r="A16" s="8" t="s">
        <v>16</v>
      </c>
      <c r="B16" s="9" t="s">
        <v>28</v>
      </c>
      <c r="C16" s="20">
        <v>3316509.03</v>
      </c>
      <c r="D16" s="20">
        <v>4530668.45</v>
      </c>
      <c r="E16" s="20">
        <v>6431836</v>
      </c>
      <c r="F16" s="20">
        <v>6690968.6200000001</v>
      </c>
      <c r="G16" s="20">
        <f>+E16-F16</f>
        <v>-259132.62000000011</v>
      </c>
      <c r="H16" s="12">
        <f t="shared" si="2"/>
        <v>-4.028905898720056E-2</v>
      </c>
      <c r="I16" s="20">
        <v>6676042</v>
      </c>
      <c r="J16" s="20">
        <f t="shared" si="0"/>
        <v>-14926.620000000112</v>
      </c>
      <c r="K16" s="12">
        <f t="shared" si="1"/>
        <v>-2.2308608585284492E-3</v>
      </c>
    </row>
    <row r="17" spans="2:9" ht="13.15" x14ac:dyDescent="0.25">
      <c r="B17" s="22"/>
      <c r="C17" s="22"/>
      <c r="D17" s="22"/>
    </row>
    <row r="18" spans="2:9" ht="13.15" x14ac:dyDescent="0.25">
      <c r="B18" s="22"/>
      <c r="C18" s="22"/>
      <c r="D18" s="22"/>
    </row>
    <row r="19" spans="2:9" ht="13.15" x14ac:dyDescent="0.25">
      <c r="B19" s="23"/>
      <c r="C19" s="22"/>
      <c r="D19" s="22"/>
      <c r="F19" s="13" t="s">
        <v>35</v>
      </c>
      <c r="G19" s="13"/>
      <c r="H19" s="13" t="s">
        <v>36</v>
      </c>
      <c r="I19" s="14">
        <f>5/12*2348118</f>
        <v>978382.5</v>
      </c>
    </row>
    <row r="20" spans="2:9" x14ac:dyDescent="0.2">
      <c r="H20" s="13" t="s">
        <v>37</v>
      </c>
      <c r="I20" s="14">
        <f>7/12*2348118</f>
        <v>1369735.5</v>
      </c>
    </row>
    <row r="21" spans="2:9" ht="13.15" x14ac:dyDescent="0.25">
      <c r="B21" s="15" t="s">
        <v>38</v>
      </c>
      <c r="C21" s="15"/>
      <c r="D21" s="16"/>
      <c r="I21" s="14">
        <f>SUM(I19:I20)</f>
        <v>2348118</v>
      </c>
    </row>
    <row r="22" spans="2:9" ht="13.15" x14ac:dyDescent="0.25">
      <c r="B22" s="15" t="s">
        <v>39</v>
      </c>
      <c r="C22" s="17">
        <v>-700000</v>
      </c>
      <c r="D22" s="16"/>
    </row>
    <row r="23" spans="2:9" ht="13.15" x14ac:dyDescent="0.25">
      <c r="B23" s="15" t="s">
        <v>40</v>
      </c>
      <c r="C23" s="17">
        <v>-400000</v>
      </c>
      <c r="D23" s="16"/>
    </row>
    <row r="24" spans="2:9" ht="13.15" x14ac:dyDescent="0.25">
      <c r="B24" s="15" t="s">
        <v>26</v>
      </c>
      <c r="C24" s="17">
        <v>-100000</v>
      </c>
      <c r="D24" s="16"/>
    </row>
    <row r="25" spans="2:9" ht="13.15" x14ac:dyDescent="0.25">
      <c r="B25" s="15" t="s">
        <v>27</v>
      </c>
      <c r="C25" s="17">
        <v>-300000</v>
      </c>
      <c r="D25" s="16"/>
    </row>
    <row r="26" spans="2:9" ht="13.15" x14ac:dyDescent="0.25">
      <c r="B26" s="15" t="s">
        <v>41</v>
      </c>
      <c r="C26" s="17">
        <v>1500000</v>
      </c>
      <c r="D26" s="16"/>
    </row>
    <row r="27" spans="2:9" x14ac:dyDescent="0.2">
      <c r="B27" s="15" t="s">
        <v>42</v>
      </c>
      <c r="C27" s="17">
        <f>SUM(C22:C26)</f>
        <v>0</v>
      </c>
      <c r="D27" s="16"/>
    </row>
  </sheetData>
  <mergeCells count="1">
    <mergeCell ref="A5:B5"/>
  </mergeCell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0ANALYSIS_PATTERN 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Takalo Anne</dc:creator>
  <cp:lastModifiedBy>Lehmusto Hanna</cp:lastModifiedBy>
  <cp:lastPrinted>2014-01-21T13:15:29Z</cp:lastPrinted>
  <dcterms:created xsi:type="dcterms:W3CDTF">2014-01-21T10:59:12Z</dcterms:created>
  <dcterms:modified xsi:type="dcterms:W3CDTF">2014-01-23T14:03:23Z</dcterms:modified>
</cp:coreProperties>
</file>