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0ANALYSIS_PATTERN 4 " sheetId="1" r:id="rId1"/>
  </sheets>
  <calcPr calcId="145621"/>
</workbook>
</file>

<file path=xl/calcChain.xml><?xml version="1.0" encoding="utf-8"?>
<calcChain xmlns="http://schemas.openxmlformats.org/spreadsheetml/2006/main">
  <c r="E16" i="1" l="1"/>
  <c r="J23" i="1"/>
  <c r="J22" i="1"/>
  <c r="J21" i="1"/>
  <c r="J20" i="1"/>
  <c r="J19" i="1"/>
  <c r="J13" i="1"/>
  <c r="J12" i="1"/>
  <c r="J11" i="1"/>
  <c r="J10" i="1"/>
  <c r="J9" i="1"/>
  <c r="J8" i="1"/>
  <c r="I19" i="1"/>
  <c r="I13" i="1"/>
  <c r="I12" i="1"/>
  <c r="I11" i="1"/>
  <c r="I10" i="1"/>
  <c r="I8" i="1"/>
  <c r="I9" i="1"/>
  <c r="G20" i="1"/>
  <c r="D19" i="1"/>
  <c r="G19" i="1"/>
  <c r="E17" i="1" l="1"/>
  <c r="G16" i="1"/>
  <c r="I16" i="1"/>
  <c r="J16" i="1" s="1"/>
  <c r="B16" i="1"/>
  <c r="B17" i="1" l="1"/>
  <c r="D17" i="1" s="1"/>
  <c r="I17" i="1"/>
  <c r="J17" i="1" s="1"/>
  <c r="G17" i="1"/>
  <c r="B18" i="1"/>
  <c r="D18" i="1" s="1"/>
  <c r="E18" i="1"/>
  <c r="E15" i="1" s="1"/>
  <c r="E14" i="1" s="1"/>
  <c r="B15" i="1" l="1"/>
  <c r="I15" i="1"/>
  <c r="G15" i="1"/>
  <c r="I18" i="1"/>
  <c r="J18" i="1" s="1"/>
  <c r="G18" i="1"/>
  <c r="D16" i="1"/>
  <c r="G14" i="1" l="1"/>
  <c r="E7" i="1"/>
  <c r="I14" i="1"/>
  <c r="J14" i="1" s="1"/>
  <c r="J15" i="1"/>
  <c r="D15" i="1"/>
  <c r="B14" i="1"/>
  <c r="I7" i="1" l="1"/>
  <c r="J7" i="1" s="1"/>
  <c r="G7" i="1"/>
  <c r="D14" i="1"/>
  <c r="B7" i="1"/>
  <c r="D7" i="1" s="1"/>
</calcChain>
</file>

<file path=xl/sharedStrings.xml><?xml version="1.0" encoding="utf-8"?>
<sst xmlns="http://schemas.openxmlformats.org/spreadsheetml/2006/main" count="52" uniqueCount="30">
  <si>
    <t>Tulosyksikkö</t>
  </si>
  <si>
    <t>1000VAPELK</t>
  </si>
  <si>
    <t>Kasvatus- ja opetusl</t>
  </si>
  <si>
    <t>TOT
05.2013</t>
  </si>
  <si>
    <t>TA 
05.2013</t>
  </si>
  <si>
    <t>Tot %</t>
  </si>
  <si>
    <t>TOT kum
2013</t>
  </si>
  <si>
    <t>TA kum 
2013</t>
  </si>
  <si>
    <t>TA 
muutoksineen
2013</t>
  </si>
  <si>
    <t>Poikkeama</t>
  </si>
  <si>
    <t>Poikkeama
%</t>
  </si>
  <si>
    <t>Kustannuslaji</t>
  </si>
  <si>
    <t>* 1.000 EUR</t>
  </si>
  <si>
    <t>Kokonaistulos</t>
  </si>
  <si>
    <t>TOIMINTATUOTOT</t>
  </si>
  <si>
    <t>Myyntituotot</t>
  </si>
  <si>
    <t>Maksutuotot</t>
  </si>
  <si>
    <t>Tuet ja avustukset</t>
  </si>
  <si>
    <t>Vuokratuotot</t>
  </si>
  <si>
    <t>Muut toimintatuotot</t>
  </si>
  <si>
    <t>TOIMINTAKULUT</t>
  </si>
  <si>
    <t xml:space="preserve"> Henkilöstökulut</t>
  </si>
  <si>
    <t>Palkat ja palkkiot</t>
  </si>
  <si>
    <t>Eläkekulut</t>
  </si>
  <si>
    <t>Muut henkilöstösivuk</t>
  </si>
  <si>
    <t>Hlöstökorvaukset &amp; -</t>
  </si>
  <si>
    <t xml:space="preserve"> Palvelujen ostot</t>
  </si>
  <si>
    <t xml:space="preserve"> Aineet, tarvikkeet</t>
  </si>
  <si>
    <t xml:space="preserve"> Avustukset</t>
  </si>
  <si>
    <t xml:space="preserve"> Muut toimintakulut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</si>
</sst>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##0;@"/>
    <numFmt numFmtId="165" formatCode="#,##0.0;\-#,##0.0;#,##0.0;@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 Unicode MS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wrapText="1"/>
    </xf>
    <xf numFmtId="49" fontId="20" fillId="35" borderId="10" xfId="0" applyNumberFormat="1" applyFont="1" applyFill="1" applyBorder="1" applyAlignment="1">
      <alignment horizontal="left" vertical="top" wrapText="1"/>
    </xf>
    <xf numFmtId="49" fontId="20" fillId="35" borderId="10" xfId="0" applyNumberFormat="1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20" fillId="36" borderId="10" xfId="0" applyNumberFormat="1" applyFont="1" applyFill="1" applyBorder="1" applyAlignment="1">
      <alignment horizontal="left" vertical="center" wrapText="1"/>
    </xf>
    <xf numFmtId="164" fontId="20" fillId="36" borderId="10" xfId="0" applyNumberFormat="1" applyFont="1" applyFill="1" applyBorder="1" applyAlignment="1">
      <alignment horizontal="right" vertical="center" wrapText="1"/>
    </xf>
    <xf numFmtId="165" fontId="20" fillId="36" borderId="10" xfId="0" applyNumberFormat="1" applyFont="1" applyFill="1" applyBorder="1" applyAlignment="1">
      <alignment horizontal="righ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165" fontId="20" fillId="37" borderId="10" xfId="0" applyNumberFormat="1" applyFont="1" applyFill="1" applyBorder="1" applyAlignment="1">
      <alignment horizontal="right" vertical="center" wrapText="1"/>
    </xf>
    <xf numFmtId="49" fontId="20" fillId="38" borderId="10" xfId="0" applyNumberFormat="1" applyFont="1" applyFill="1" applyBorder="1" applyAlignment="1">
      <alignment horizontal="left" vertical="center" wrapText="1" indent="1"/>
    </xf>
    <xf numFmtId="164" fontId="20" fillId="33" borderId="10" xfId="0" applyNumberFormat="1" applyFont="1" applyFill="1" applyBorder="1" applyAlignment="1">
      <alignment horizontal="right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49" fontId="20" fillId="39" borderId="10" xfId="0" applyNumberFormat="1" applyFont="1" applyFill="1" applyBorder="1" applyAlignment="1">
      <alignment horizontal="left" vertical="center" wrapText="1" indent="2"/>
    </xf>
    <xf numFmtId="0" fontId="16" fillId="0" borderId="0" xfId="0" applyFont="1"/>
    <xf numFmtId="49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wrapText="1"/>
    </xf>
    <xf numFmtId="3" fontId="0" fillId="0" borderId="0" xfId="0" applyNumberFormat="1"/>
    <xf numFmtId="3" fontId="16" fillId="0" borderId="0" xfId="0" applyNumberFormat="1" applyFont="1"/>
    <xf numFmtId="49" fontId="18" fillId="33" borderId="0" xfId="0" applyNumberFormat="1" applyFont="1" applyFill="1" applyAlignment="1"/>
    <xf numFmtId="49" fontId="22" fillId="39" borderId="10" xfId="0" applyNumberFormat="1" applyFont="1" applyFill="1" applyBorder="1" applyAlignment="1">
      <alignment horizontal="left" vertical="center" wrapText="1" indent="2"/>
    </xf>
    <xf numFmtId="164" fontId="22" fillId="33" borderId="10" xfId="0" applyNumberFormat="1" applyFont="1" applyFill="1" applyBorder="1" applyAlignment="1">
      <alignment horizontal="right" vertical="center" wrapText="1"/>
    </xf>
    <xf numFmtId="165" fontId="22" fillId="33" borderId="10" xfId="0" applyNumberFormat="1" applyFont="1" applyFill="1" applyBorder="1" applyAlignment="1">
      <alignment horizontal="right" vertical="center" wrapText="1"/>
    </xf>
    <xf numFmtId="0" fontId="23" fillId="0" borderId="0" xfId="0" applyFont="1"/>
    <xf numFmtId="3" fontId="23" fillId="0" borderId="0" xfId="0" applyNumberFormat="1" applyFont="1"/>
    <xf numFmtId="164" fontId="0" fillId="0" borderId="0" xfId="0" applyNumberFormat="1"/>
    <xf numFmtId="49" fontId="20" fillId="34" borderId="11" xfId="0" applyNumberFormat="1" applyFont="1" applyFill="1" applyBorder="1" applyAlignment="1">
      <alignment horizontal="right" vertical="top" wrapText="1"/>
    </xf>
    <xf numFmtId="49" fontId="20" fillId="34" borderId="12" xfId="0" applyNumberFormat="1" applyFont="1" applyFill="1" applyBorder="1" applyAlignment="1">
      <alignment horizontal="right" vertical="top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topLeftCell="A4" workbookViewId="0">
      <selection activeCell="A3" sqref="A3:A4"/>
    </sheetView>
  </sheetViews>
  <sheetFormatPr defaultRowHeight="12.75" x14ac:dyDescent="0.2"/>
  <cols>
    <col min="1" max="1" width="35.140625" customWidth="1"/>
    <col min="2" max="2" width="13.85546875" customWidth="1"/>
    <col min="3" max="10" width="13.85546875" bestFit="1" customWidth="1"/>
  </cols>
  <sheetData>
    <row r="1" spans="1:12" ht="13.15" x14ac:dyDescent="0.25">
      <c r="A1" s="20"/>
    </row>
    <row r="2" spans="1:12" ht="15.6" thickBot="1" x14ac:dyDescent="0.4">
      <c r="A2" s="1"/>
    </row>
    <row r="3" spans="1:12" ht="13.5" thickBot="1" x14ac:dyDescent="0.25">
      <c r="A3" s="27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</row>
    <row r="4" spans="1:12" ht="23.25" thickBot="1" x14ac:dyDescent="0.25">
      <c r="A4" s="28"/>
      <c r="B4" s="3" t="s">
        <v>2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</row>
    <row r="5" spans="1:12" ht="31.15" thickBot="1" x14ac:dyDescent="0.3">
      <c r="A5" s="4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5</v>
      </c>
      <c r="H5" s="2" t="s">
        <v>8</v>
      </c>
      <c r="I5" s="2" t="s">
        <v>9</v>
      </c>
      <c r="J5" s="2" t="s">
        <v>10</v>
      </c>
    </row>
    <row r="6" spans="1:12" ht="13.9" thickBot="1" x14ac:dyDescent="0.3">
      <c r="A6" s="5" t="s">
        <v>11</v>
      </c>
      <c r="B6" s="4" t="s">
        <v>12</v>
      </c>
      <c r="C6" s="4" t="s">
        <v>12</v>
      </c>
      <c r="D6" s="4"/>
      <c r="E6" s="4" t="s">
        <v>12</v>
      </c>
      <c r="F6" s="4" t="s">
        <v>12</v>
      </c>
      <c r="G6" s="4"/>
      <c r="H6" s="4" t="s">
        <v>12</v>
      </c>
      <c r="I6" s="4" t="s">
        <v>12</v>
      </c>
      <c r="J6" s="4"/>
    </row>
    <row r="7" spans="1:12" ht="13.9" thickBot="1" x14ac:dyDescent="0.3">
      <c r="A7" s="6" t="s">
        <v>13</v>
      </c>
      <c r="B7" s="7">
        <f>B14+B8</f>
        <v>23296.414830000002</v>
      </c>
      <c r="C7" s="7">
        <v>22718.398450000001</v>
      </c>
      <c r="D7" s="8">
        <f>B7/C7%</f>
        <v>102.54426552678056</v>
      </c>
      <c r="E7" s="7">
        <f>E14+E8</f>
        <v>109306.72174000002</v>
      </c>
      <c r="F7" s="7">
        <v>113591.99225</v>
      </c>
      <c r="G7" s="8">
        <f>E7/F7%</f>
        <v>96.227488905583499</v>
      </c>
      <c r="H7" s="7">
        <v>272620.78139999998</v>
      </c>
      <c r="I7" s="7">
        <f t="shared" ref="I7:I13" si="0">E7-H7</f>
        <v>-163314.05965999997</v>
      </c>
      <c r="J7" s="8">
        <f t="shared" ref="J7:J23" si="1">I7/H7%</f>
        <v>-59.905212956006871</v>
      </c>
      <c r="L7" s="26"/>
    </row>
    <row r="8" spans="1:12" ht="13.9" thickBot="1" x14ac:dyDescent="0.3">
      <c r="A8" s="3" t="s">
        <v>14</v>
      </c>
      <c r="B8" s="9">
        <v>-1321.8316500000001</v>
      </c>
      <c r="C8" s="9">
        <v>-2174.05906</v>
      </c>
      <c r="D8" s="10">
        <v>60.800172098360569</v>
      </c>
      <c r="E8" s="9">
        <v>-13297.56371</v>
      </c>
      <c r="F8" s="9">
        <v>-10870.2953</v>
      </c>
      <c r="G8" s="10">
        <v>122.32936956183703</v>
      </c>
      <c r="H8" s="9">
        <v>-26088.708719999999</v>
      </c>
      <c r="I8" s="9">
        <f t="shared" si="0"/>
        <v>12791.145009999998</v>
      </c>
      <c r="J8" s="10">
        <f t="shared" si="1"/>
        <v>-49.029429349234569</v>
      </c>
      <c r="L8" s="26"/>
    </row>
    <row r="9" spans="1:12" ht="13.9" thickBot="1" x14ac:dyDescent="0.3">
      <c r="A9" s="11" t="s">
        <v>15</v>
      </c>
      <c r="B9" s="12">
        <v>-887.18331000000001</v>
      </c>
      <c r="C9" s="12">
        <v>-1020.03985</v>
      </c>
      <c r="D9" s="13">
        <v>86.975357874498712</v>
      </c>
      <c r="E9" s="12">
        <v>-3870.4948800000002</v>
      </c>
      <c r="F9" s="12">
        <v>-5100.1992499999997</v>
      </c>
      <c r="G9" s="13">
        <v>75.88909158794138</v>
      </c>
      <c r="H9" s="12">
        <v>-12240.4782</v>
      </c>
      <c r="I9" s="12">
        <f t="shared" si="0"/>
        <v>8369.9833199999994</v>
      </c>
      <c r="J9" s="13">
        <f t="shared" si="1"/>
        <v>-68.379545171691078</v>
      </c>
    </row>
    <row r="10" spans="1:12" ht="13.9" thickBot="1" x14ac:dyDescent="0.3">
      <c r="A10" s="11" t="s">
        <v>16</v>
      </c>
      <c r="B10" s="9">
        <v>-810.18142</v>
      </c>
      <c r="C10" s="9">
        <v>-741.75801999999999</v>
      </c>
      <c r="D10" s="10">
        <v>109.22449075778111</v>
      </c>
      <c r="E10" s="9">
        <v>-3947.38897</v>
      </c>
      <c r="F10" s="9">
        <v>-3708.7901000000002</v>
      </c>
      <c r="G10" s="10">
        <v>106.43333441814353</v>
      </c>
      <c r="H10" s="9">
        <v>-8901.0962400000008</v>
      </c>
      <c r="I10" s="9">
        <f t="shared" si="0"/>
        <v>4953.7072700000008</v>
      </c>
      <c r="J10" s="10">
        <f t="shared" si="1"/>
        <v>-55.652777325773528</v>
      </c>
    </row>
    <row r="11" spans="1:12" ht="13.9" thickBot="1" x14ac:dyDescent="0.3">
      <c r="A11" s="11" t="s">
        <v>17</v>
      </c>
      <c r="B11" s="12">
        <v>412.92097000000001</v>
      </c>
      <c r="C11" s="12">
        <v>-397.44287000000003</v>
      </c>
      <c r="D11" s="13">
        <v>-103.89442135419363</v>
      </c>
      <c r="E11" s="12">
        <v>-5338.8847500000002</v>
      </c>
      <c r="F11" s="12">
        <v>-1987.21435</v>
      </c>
      <c r="G11" s="13">
        <v>268.66174502010819</v>
      </c>
      <c r="H11" s="12">
        <v>-4769.3144400000001</v>
      </c>
      <c r="I11" s="12">
        <f t="shared" si="0"/>
        <v>-569.57031000000006</v>
      </c>
      <c r="J11" s="13">
        <f t="shared" si="1"/>
        <v>11.942393758378406</v>
      </c>
    </row>
    <row r="12" spans="1:12" ht="13.9" thickBot="1" x14ac:dyDescent="0.3">
      <c r="A12" s="11" t="s">
        <v>18</v>
      </c>
      <c r="B12" s="9">
        <v>-14.981350000000001</v>
      </c>
      <c r="C12" s="9">
        <v>-13.726660000000001</v>
      </c>
      <c r="D12" s="10">
        <v>109.14053382250309</v>
      </c>
      <c r="E12" s="9">
        <v>-27.706440000000001</v>
      </c>
      <c r="F12" s="9">
        <v>-68.633300000000006</v>
      </c>
      <c r="G12" s="10">
        <v>40.368800567654468</v>
      </c>
      <c r="H12" s="9">
        <v>-164.71992</v>
      </c>
      <c r="I12" s="9">
        <f t="shared" si="0"/>
        <v>137.01348000000002</v>
      </c>
      <c r="J12" s="10">
        <f t="shared" si="1"/>
        <v>-83.179666430143982</v>
      </c>
    </row>
    <row r="13" spans="1:12" ht="13.9" thickBot="1" x14ac:dyDescent="0.3">
      <c r="A13" s="11" t="s">
        <v>19</v>
      </c>
      <c r="B13" s="12">
        <v>-22.40654</v>
      </c>
      <c r="C13" s="12">
        <v>-1.0916600000000001</v>
      </c>
      <c r="D13" s="13">
        <v>2052.520015389407</v>
      </c>
      <c r="E13" s="12">
        <v>-113.08866999999999</v>
      </c>
      <c r="F13" s="12">
        <v>-5.4583000000000004</v>
      </c>
      <c r="G13" s="13">
        <v>2071.8661488009088</v>
      </c>
      <c r="H13" s="12">
        <v>-13.099919999999999</v>
      </c>
      <c r="I13" s="12">
        <f t="shared" si="0"/>
        <v>-99.988749999999996</v>
      </c>
      <c r="J13" s="13">
        <f t="shared" si="1"/>
        <v>763.27756200037868</v>
      </c>
    </row>
    <row r="14" spans="1:12" ht="13.9" thickBot="1" x14ac:dyDescent="0.3">
      <c r="A14" s="3" t="s">
        <v>20</v>
      </c>
      <c r="B14" s="9">
        <f>B15+B20+B21+B22+B23</f>
        <v>24618.246480000002</v>
      </c>
      <c r="C14" s="9">
        <v>24892.45751</v>
      </c>
      <c r="D14" s="10">
        <f t="shared" ref="D14:D19" si="2">B14/C14%</f>
        <v>98.898417201717265</v>
      </c>
      <c r="E14" s="9">
        <f>E15+E20+E21+E22+E23</f>
        <v>122604.28545000002</v>
      </c>
      <c r="F14" s="9">
        <v>124462.28754999999</v>
      </c>
      <c r="G14" s="10">
        <f t="shared" ref="G14:G20" si="3">E14/F14%</f>
        <v>98.507176642359596</v>
      </c>
      <c r="H14" s="9">
        <v>298709.49011999997</v>
      </c>
      <c r="I14" s="9">
        <f>I15+I20+I21+I22+I23</f>
        <v>-176105.20466999998</v>
      </c>
      <c r="J14" s="10">
        <f t="shared" si="1"/>
        <v>-58.955343065683515</v>
      </c>
      <c r="L14" s="26"/>
    </row>
    <row r="15" spans="1:12" ht="13.5" thickBot="1" x14ac:dyDescent="0.25">
      <c r="A15" s="11" t="s">
        <v>21</v>
      </c>
      <c r="B15" s="12">
        <f>B16+B17+B18+B19</f>
        <v>13867.374189999999</v>
      </c>
      <c r="C15" s="12">
        <v>14723.84461</v>
      </c>
      <c r="D15" s="13">
        <f t="shared" si="2"/>
        <v>94.183106092967648</v>
      </c>
      <c r="E15" s="12">
        <f>E16+E17+E18+E19</f>
        <v>71545.962630000009</v>
      </c>
      <c r="F15" s="12">
        <v>73619.223050000001</v>
      </c>
      <c r="G15" s="13">
        <f t="shared" si="3"/>
        <v>97.18380562289839</v>
      </c>
      <c r="H15" s="12">
        <v>176686.13532</v>
      </c>
      <c r="I15" s="12">
        <f>E15-H15</f>
        <v>-105140.17268999999</v>
      </c>
      <c r="J15" s="13">
        <f t="shared" si="1"/>
        <v>-59.506747657125672</v>
      </c>
      <c r="L15" s="26"/>
    </row>
    <row r="16" spans="1:12" ht="13.9" thickBot="1" x14ac:dyDescent="0.3">
      <c r="A16" s="14" t="s">
        <v>22</v>
      </c>
      <c r="B16" s="9">
        <f>11557.35363+B27/5</f>
        <v>11557.35363</v>
      </c>
      <c r="C16" s="9">
        <v>11565.54384</v>
      </c>
      <c r="D16" s="10">
        <f t="shared" si="2"/>
        <v>99.92918439363244</v>
      </c>
      <c r="E16" s="9">
        <f>56906.89162+3140</f>
        <v>60046.891620000002</v>
      </c>
      <c r="F16" s="9">
        <v>57827.7192</v>
      </c>
      <c r="G16" s="10">
        <f t="shared" si="3"/>
        <v>103.83755826911465</v>
      </c>
      <c r="H16" s="9">
        <v>138786.52608000001</v>
      </c>
      <c r="I16" s="9">
        <f>E16-H16</f>
        <v>-78739.634460000001</v>
      </c>
      <c r="J16" s="10">
        <f t="shared" si="1"/>
        <v>-56.734350721202219</v>
      </c>
    </row>
    <row r="17" spans="1:10" ht="13.5" thickBot="1" x14ac:dyDescent="0.25">
      <c r="A17" s="21" t="s">
        <v>23</v>
      </c>
      <c r="B17" s="22">
        <f>1960.969+B31/5</f>
        <v>1960.9690000000001</v>
      </c>
      <c r="C17" s="22">
        <v>2549.03307</v>
      </c>
      <c r="D17" s="23">
        <f t="shared" si="2"/>
        <v>76.929916017135071</v>
      </c>
      <c r="E17" s="22">
        <f>9651.66917+B31</f>
        <v>9651.6691699999992</v>
      </c>
      <c r="F17" s="22">
        <v>12745.165349999999</v>
      </c>
      <c r="G17" s="23">
        <f t="shared" si="3"/>
        <v>75.728081236702039</v>
      </c>
      <c r="H17" s="22">
        <v>30588.396840000001</v>
      </c>
      <c r="I17" s="22">
        <f>E17-H17</f>
        <v>-20936.72767</v>
      </c>
      <c r="J17" s="23">
        <f t="shared" si="1"/>
        <v>-68.446632818040811</v>
      </c>
    </row>
    <row r="18" spans="1:10" ht="13.5" thickBot="1" x14ac:dyDescent="0.25">
      <c r="A18" s="14" t="s">
        <v>24</v>
      </c>
      <c r="B18" s="9">
        <f>697.42944+B37/5</f>
        <v>697.42944</v>
      </c>
      <c r="C18" s="9">
        <v>723.13058999999998</v>
      </c>
      <c r="D18" s="10">
        <f t="shared" si="2"/>
        <v>96.445849428109526</v>
      </c>
      <c r="E18" s="9">
        <f>3432.89032+B37</f>
        <v>3432.89032</v>
      </c>
      <c r="F18" s="9">
        <v>3615.6529500000001</v>
      </c>
      <c r="G18" s="10">
        <f t="shared" si="3"/>
        <v>94.945238590999153</v>
      </c>
      <c r="H18" s="9">
        <v>8677.5670800000007</v>
      </c>
      <c r="I18" s="9">
        <f>E18-H18</f>
        <v>-5244.6767600000003</v>
      </c>
      <c r="J18" s="10">
        <f t="shared" si="1"/>
        <v>-60.439483920417018</v>
      </c>
    </row>
    <row r="19" spans="1:10" ht="13.5" thickBot="1" x14ac:dyDescent="0.25">
      <c r="A19" s="14" t="s">
        <v>25</v>
      </c>
      <c r="B19" s="12">
        <v>-348.37788</v>
      </c>
      <c r="C19" s="12">
        <v>-113.86288999999999</v>
      </c>
      <c r="D19" s="13">
        <f t="shared" si="2"/>
        <v>305.96261872502976</v>
      </c>
      <c r="E19" s="12">
        <v>-1585.48848</v>
      </c>
      <c r="F19" s="12">
        <v>-569.31444999999997</v>
      </c>
      <c r="G19" s="13">
        <f t="shared" si="3"/>
        <v>278.49081996776999</v>
      </c>
      <c r="H19" s="12">
        <v>-1366.3546799999999</v>
      </c>
      <c r="I19" s="12">
        <f>E19-H19</f>
        <v>-219.13380000000006</v>
      </c>
      <c r="J19" s="13">
        <f t="shared" si="1"/>
        <v>16.037841653237511</v>
      </c>
    </row>
    <row r="20" spans="1:10" ht="13.9" thickBot="1" x14ac:dyDescent="0.3">
      <c r="A20" s="11" t="s">
        <v>26</v>
      </c>
      <c r="B20" s="9">
        <v>4032.6108100000001</v>
      </c>
      <c r="C20" s="9">
        <v>3886.61679</v>
      </c>
      <c r="D20" s="10">
        <v>103.75632659169365</v>
      </c>
      <c r="E20" s="9">
        <v>19227.798640000001</v>
      </c>
      <c r="F20" s="9">
        <v>19433.08395</v>
      </c>
      <c r="G20" s="10">
        <f t="shared" si="3"/>
        <v>98.943629788621379</v>
      </c>
      <c r="H20" s="9">
        <v>46639.40148</v>
      </c>
      <c r="I20" s="9">
        <v>-27411.60284</v>
      </c>
      <c r="J20" s="10">
        <f t="shared" si="1"/>
        <v>-58.773487588074424</v>
      </c>
    </row>
    <row r="21" spans="1:10" ht="13.9" thickBot="1" x14ac:dyDescent="0.3">
      <c r="A21" s="11" t="s">
        <v>27</v>
      </c>
      <c r="B21" s="12">
        <v>975.51119000000006</v>
      </c>
      <c r="C21" s="12">
        <v>799.23904000000005</v>
      </c>
      <c r="D21" s="13">
        <v>122.05499746358734</v>
      </c>
      <c r="E21" s="12">
        <v>3690.7826799999998</v>
      </c>
      <c r="F21" s="12">
        <v>3996.1952000000001</v>
      </c>
      <c r="G21" s="13">
        <v>92.357417375407493</v>
      </c>
      <c r="H21" s="12">
        <v>9590.8684799999992</v>
      </c>
      <c r="I21" s="12">
        <v>-5900.0857999999998</v>
      </c>
      <c r="J21" s="13">
        <f t="shared" si="1"/>
        <v>-61.517742760246882</v>
      </c>
    </row>
    <row r="22" spans="1:10" ht="13.9" thickBot="1" x14ac:dyDescent="0.3">
      <c r="A22" s="11" t="s">
        <v>28</v>
      </c>
      <c r="B22" s="9">
        <v>1755.4772399999999</v>
      </c>
      <c r="C22" s="9">
        <v>1433.5556899999999</v>
      </c>
      <c r="D22" s="10">
        <v>122.45615934181113</v>
      </c>
      <c r="E22" s="9">
        <v>7963.8537200000001</v>
      </c>
      <c r="F22" s="9">
        <v>7167.7784499999998</v>
      </c>
      <c r="G22" s="10">
        <v>111.10630407389334</v>
      </c>
      <c r="H22" s="9">
        <v>17202.668280000002</v>
      </c>
      <c r="I22" s="9">
        <v>-9238.8145600000007</v>
      </c>
      <c r="J22" s="10">
        <f t="shared" si="1"/>
        <v>-53.705706635877775</v>
      </c>
    </row>
    <row r="23" spans="1:10" ht="13.9" thickBot="1" x14ac:dyDescent="0.3">
      <c r="A23" s="11" t="s">
        <v>29</v>
      </c>
      <c r="B23" s="12">
        <v>3987.2730499999998</v>
      </c>
      <c r="C23" s="12">
        <v>4049.20138</v>
      </c>
      <c r="D23" s="13">
        <v>98.470603850283183</v>
      </c>
      <c r="E23" s="12">
        <v>20175.887780000001</v>
      </c>
      <c r="F23" s="12">
        <v>20246.0069</v>
      </c>
      <c r="G23" s="13">
        <v>99.653664446790259</v>
      </c>
      <c r="H23" s="12">
        <v>48590.416559999998</v>
      </c>
      <c r="I23" s="12">
        <v>-28414.528780000001</v>
      </c>
      <c r="J23" s="13">
        <f t="shared" si="1"/>
        <v>-58.477639813837399</v>
      </c>
    </row>
    <row r="25" spans="1:10" x14ac:dyDescent="0.2">
      <c r="A25" s="17"/>
    </row>
    <row r="26" spans="1:10" x14ac:dyDescent="0.2">
      <c r="A26" s="17"/>
    </row>
    <row r="27" spans="1:10" x14ac:dyDescent="0.2">
      <c r="A27" s="16"/>
      <c r="B27" s="19"/>
    </row>
    <row r="28" spans="1:10" ht="13.15" x14ac:dyDescent="0.25">
      <c r="B28" s="18"/>
    </row>
    <row r="29" spans="1:10" x14ac:dyDescent="0.2">
      <c r="A29" s="24"/>
      <c r="B29" s="25"/>
    </row>
    <row r="30" spans="1:10" x14ac:dyDescent="0.2">
      <c r="B30" s="18"/>
    </row>
    <row r="31" spans="1:10" x14ac:dyDescent="0.2">
      <c r="A31" s="15"/>
      <c r="B31" s="19"/>
    </row>
    <row r="32" spans="1:10" x14ac:dyDescent="0.2">
      <c r="A32" s="24"/>
      <c r="B32" s="25"/>
    </row>
    <row r="33" spans="1:2" x14ac:dyDescent="0.2">
      <c r="B33" s="18"/>
    </row>
    <row r="34" spans="1:2" x14ac:dyDescent="0.2">
      <c r="B34" s="18"/>
    </row>
    <row r="35" spans="1:2" x14ac:dyDescent="0.2">
      <c r="B35" s="18"/>
    </row>
    <row r="36" spans="1:2" x14ac:dyDescent="0.2">
      <c r="B36" s="18"/>
    </row>
    <row r="37" spans="1:2" x14ac:dyDescent="0.2">
      <c r="A37" s="15"/>
      <c r="B37" s="19"/>
    </row>
    <row r="38" spans="1:2" x14ac:dyDescent="0.2">
      <c r="A38" s="24"/>
      <c r="B38" s="25"/>
    </row>
    <row r="39" spans="1:2" x14ac:dyDescent="0.2">
      <c r="B39" s="18"/>
    </row>
    <row r="40" spans="1:2" x14ac:dyDescent="0.2">
      <c r="B40" s="18"/>
    </row>
    <row r="41" spans="1:2" x14ac:dyDescent="0.2">
      <c r="A41" s="15"/>
      <c r="B41" s="19"/>
    </row>
  </sheetData>
  <mergeCells count="1">
    <mergeCell ref="A3:A4"/>
  </mergeCells>
  <pageMargins left="0.74803149606299213" right="0.35433070866141736" top="0.98425196850393704" bottom="0.78740157480314965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0ANALYSIS_PATTERN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Ritamo Raisa</dc:creator>
  <cp:lastModifiedBy>Lehmusto Hanna</cp:lastModifiedBy>
  <cp:lastPrinted>2013-06-11T04:47:34Z</cp:lastPrinted>
  <dcterms:created xsi:type="dcterms:W3CDTF">2013-06-10T10:06:13Z</dcterms:created>
  <dcterms:modified xsi:type="dcterms:W3CDTF">2013-06-14T10:45:00Z</dcterms:modified>
</cp:coreProperties>
</file>